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САЙТ\Плановый\Итоги БКД\"/>
    </mc:Choice>
  </mc:AlternateContent>
  <bookViews>
    <workbookView xWindow="-7140" yWindow="2370" windowWidth="21660" windowHeight="9135" firstSheet="3" activeTab="3"/>
  </bookViews>
  <sheets>
    <sheet name="прил.1 физ.объемы" sheetId="1" state="hidden" r:id="rId1"/>
    <sheet name="раздел 8" sheetId="2" state="hidden" r:id="rId2"/>
    <sheet name="прил.1 таб.1 ВЦП" sheetId="3" state="hidden" r:id="rId3"/>
    <sheet name="Информация по торгам" sheetId="4" r:id="rId4"/>
  </sheets>
  <definedNames>
    <definedName name="_xlnm._FilterDatabase" localSheetId="3" hidden="1">'Информация по торгам'!$C$1:$AA$119</definedName>
    <definedName name="Z_000383ED_830F_4BE6_86DE_C811EB0D5A7C_.wvu.FilterData" localSheetId="3" hidden="1">'Информация по торгам'!$C$1:$AA$119</definedName>
    <definedName name="Z_0136D2CC_D838_44ED_A5D1_D00D79F060C0_.wvu.FilterData" localSheetId="3" hidden="1">'Информация по торгам'!$C$1:$AA$119</definedName>
    <definedName name="Z_0223F867_D34A_4C96_8AA5_C8B1D04687BF_.wvu.FilterData" localSheetId="3" hidden="1">'Информация по торгам'!$C$1:$AA$119</definedName>
    <definedName name="Z_05B756BC_D00E_489B_B582_666B241FB044_.wvu.FilterData" localSheetId="3" hidden="1">'Информация по торгам'!$C$1:$AA$119</definedName>
    <definedName name="Z_05C2E7CE_94FF_497F_8267_8A7B45AF85FB_.wvu.FilterData" localSheetId="3" hidden="1">'Информация по торгам'!$C$1:$AA$119</definedName>
    <definedName name="Z_0643FF57_1AF9_4345_9C84_80EF2D0E6AE4_.wvu.FilterData" localSheetId="3" hidden="1">'Информация по торгам'!$C$1:$AA$119</definedName>
    <definedName name="Z_07D5F4B9_E1BF_4763_824E_5E64A061C051_.wvu.FilterData" localSheetId="3" hidden="1">'Информация по торгам'!$C$1:$AA$119</definedName>
    <definedName name="Z_07EBAF14_32F2_407B_B1FA_4C2AC6835FE5_.wvu.FilterData" localSheetId="3" hidden="1">'Информация по торгам'!$C$1:$AA$119</definedName>
    <definedName name="Z_08129167_6E31_44AC_A9F0_1B2452CA4D9F_.wvu.FilterData" localSheetId="3" hidden="1">'Информация по торгам'!$C$1:$AA$119</definedName>
    <definedName name="Z_085B3FEB_0730_492A_9AE7_7E2BFBFF9C96_.wvu.FilterData" localSheetId="3" hidden="1">'Информация по торгам'!$C$1:$AA$119</definedName>
    <definedName name="Z_086E1CA3_069F_4A57_AF31_9DEF2B022394_.wvu.FilterData" localSheetId="3" hidden="1">'Информация по торгам'!$C$1:$AA$119</definedName>
    <definedName name="Z_08791053_5201_4C3D_9F2E_03869A11546E_.wvu.FilterData" localSheetId="3" hidden="1">'Информация по торгам'!$C$1:$AA$119</definedName>
    <definedName name="Z_0B4FFF0A_2D94_4122_AEF6_23BA73D92653_.wvu.FilterData" localSheetId="3" hidden="1">'Информация по торгам'!$C$1:$AA$119</definedName>
    <definedName name="Z_0BEFA3E9_A4C2_4DF9_80A0_D13EE86057B8_.wvu.Cols" localSheetId="3" hidden="1">'Информация по торгам'!#REF!,'Информация по торгам'!#REF!,'Информация по торгам'!$AB:$AE,'Информация по торгам'!$AK:$AN</definedName>
    <definedName name="Z_0BEFA3E9_A4C2_4DF9_80A0_D13EE86057B8_.wvu.Cols" localSheetId="0" hidden="1">'прил.1 физ.объемы'!$D:$G</definedName>
    <definedName name="Z_0BEFA3E9_A4C2_4DF9_80A0_D13EE86057B8_.wvu.FilterData" localSheetId="3" hidden="1">'Информация по торгам'!$C$1:$AA$119</definedName>
    <definedName name="Z_0BEFA3E9_A4C2_4DF9_80A0_D13EE86057B8_.wvu.PrintArea" localSheetId="3" hidden="1">'Информация по торгам'!$C$1:$AA$119</definedName>
    <definedName name="Z_0BEFA3E9_A4C2_4DF9_80A0_D13EE86057B8_.wvu.PrintTitles" localSheetId="3" hidden="1">'Информация по торгам'!$5:$5</definedName>
    <definedName name="Z_0BEFA3E9_A4C2_4DF9_80A0_D13EE86057B8_.wvu.Rows" localSheetId="3" hidden="1">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</definedName>
    <definedName name="Z_0C66D957_4CEB_4627_921A_C0C84081FF4D_.wvu.FilterData" localSheetId="3" hidden="1">'Информация по торгам'!$C$1:$AA$119</definedName>
    <definedName name="Z_0C8451D7_617B_4AEF_BC16_F601670A2FA5_.wvu.FilterData" localSheetId="3" hidden="1">'Информация по торгам'!$C$1:$AA$119</definedName>
    <definedName name="Z_12D64A7F_4C8D_4F61_BBAA_1C14D235D0ED_.wvu.FilterData" localSheetId="3" hidden="1">'Информация по торгам'!$C$1:$AA$119</definedName>
    <definedName name="Z_12E8014A_6B6C_4FD2_8BF9_6E537ACEDAE8_.wvu.FilterData" localSheetId="3" hidden="1">'Информация по торгам'!$C$1:$AA$119</definedName>
    <definedName name="Z_130DFA45_004A_47D0_B522_80AF92297F3A_.wvu.FilterData" localSheetId="3" hidden="1">'Информация по торгам'!$C$1:$AA$119</definedName>
    <definedName name="Z_152B9C4A_3574_4BD6_B6FC_45673A99B48B_.wvu.FilterData" localSheetId="3" hidden="1">'Информация по торгам'!$C$1:$AA$119</definedName>
    <definedName name="Z_1577B4B5_88FE_4730_A53E_5C816FEC293E_.wvu.FilterData" localSheetId="3" hidden="1">'Информация по торгам'!$C$1:$AA$119</definedName>
    <definedName name="Z_17991726_1680_42C2_A9CC_DAC6E3B3E5D9_.wvu.FilterData" localSheetId="3" hidden="1">'Информация по торгам'!$C$1:$AA$119</definedName>
    <definedName name="Z_1858E3EA_22AE_41AA_BE71_E4FA2884BBA0_.wvu.FilterData" localSheetId="3" hidden="1">'Информация по торгам'!$C$1:$AA$119</definedName>
    <definedName name="Z_1A33351C_F036_4DF9_950B_BC3CF4C90C90_.wvu.FilterData" localSheetId="3" hidden="1">'Информация по торгам'!$C$1:$AA$119</definedName>
    <definedName name="Z_1A872E6B_A0B4_42E4_9771_AE893FFCA987_.wvu.FilterData" localSheetId="3" hidden="1">'Информация по торгам'!$C$1:$AA$119</definedName>
    <definedName name="Z_1B37AF8D_DB43_4FFC_962E_8922F41F5FBE_.wvu.FilterData" localSheetId="3" hidden="1">'Информация по торгам'!$C$1:$AA$119</definedName>
    <definedName name="Z_1B878618_4635_4650_AD52_6A5170638671_.wvu.FilterData" localSheetId="3" hidden="1">'Информация по торгам'!$C$1:$AA$119</definedName>
    <definedName name="Z_1C80F699_85FA_48C9_817B_8F8D73FC663C_.wvu.FilterData" localSheetId="3" hidden="1">'Информация по торгам'!$C$1:$AA$119</definedName>
    <definedName name="Z_1DB43CCD_2E25_4C51_A472_090C09DBE5C8_.wvu.FilterData" localSheetId="3" hidden="1">'Информация по торгам'!$C$1:$AA$119</definedName>
    <definedName name="Z_1DF6C79F_E081_4A26_8467_FAB7438F465D_.wvu.FilterData" localSheetId="3" hidden="1">'Информация по торгам'!$C$1:$AA$119</definedName>
    <definedName name="Z_1E741F63_8B33_4E24_9573_BBFA5D3C60E6_.wvu.FilterData" localSheetId="3" hidden="1">'Информация по торгам'!$C$1:$AA$119</definedName>
    <definedName name="Z_207B3106_A893_4BFF_A51A_CC16054A5EBC_.wvu.FilterData" localSheetId="3" hidden="1">'Информация по торгам'!$C$1:$AA$119</definedName>
    <definedName name="Z_213F199B_AAD3_4857_BCC3_918EC7341BF3_.wvu.FilterData" localSheetId="3" hidden="1">'Информация по торгам'!$C$1:$AA$119</definedName>
    <definedName name="Z_22A52A5B_4F97_49EE_B1F2_8BE0A457BE32_.wvu.FilterData" localSheetId="3" hidden="1">'Информация по торгам'!$C$1:$AA$119</definedName>
    <definedName name="Z_2350A09E_F49F_4E20_B24A_701A681B0AB7_.wvu.FilterData" localSheetId="3" hidden="1">'Информация по торгам'!$C$1:$AA$119</definedName>
    <definedName name="Z_235D990D_2FC1_4CC6_8F21_0D6A89A59E03_.wvu.FilterData" localSheetId="3" hidden="1">'Информация по торгам'!$C$1:$AA$119</definedName>
    <definedName name="Z_23D8A8B2_F4B5_4AFA_BE24_DD3C2445E005_.wvu.FilterData" localSheetId="3" hidden="1">'Информация по торгам'!$C$1:$AA$119</definedName>
    <definedName name="Z_25205A54_202F_40FE_874F_E059EFB4A56A_.wvu.FilterData" localSheetId="3" hidden="1">'Информация по торгам'!$C$1:$AA$119</definedName>
    <definedName name="Z_26BE1253_205B_4181_AA1C_AF0A4CC3945E_.wvu.FilterData" localSheetId="3" hidden="1">'Информация по торгам'!$C$1:$AA$119</definedName>
    <definedName name="Z_271C6197_81D3_4147_A388_EC213D5B255F_.wvu.FilterData" localSheetId="3" hidden="1">'Информация по торгам'!$C$1:$AA$119</definedName>
    <definedName name="Z_27B65829_B7FF_495C_843F_6DA78BD26509_.wvu.FilterData" localSheetId="3" hidden="1">'Информация по торгам'!$C$1:$AA$119</definedName>
    <definedName name="Z_28B9080D_695A_4BA7_B9F7_CBE6CE314049_.wvu.FilterData" localSheetId="3" hidden="1">'Информация по торгам'!$C$1:$AA$119</definedName>
    <definedName name="Z_2A8110FB_B404_4F66_BB1F_ABC690F0EC64_.wvu.FilterData" localSheetId="3" hidden="1">'Информация по торгам'!$C$1:$AA$119</definedName>
    <definedName name="Z_2CA3E57C_EA69_4A27_9719_0FA5F64EB583_.wvu.FilterData" localSheetId="3" hidden="1">'Информация по торгам'!$C$1:$AA$119</definedName>
    <definedName name="Z_2DB80F47_65C6_476C_BAB0_EF43D17F4710_.wvu.FilterData" localSheetId="3" hidden="1">'Информация по торгам'!$C$1:$AA$119</definedName>
    <definedName name="Z_2E230F12_3ABF_425E_99AB_DBB92A539ADC_.wvu.FilterData" localSheetId="3" hidden="1">'Информация по торгам'!$C$1:$AA$119</definedName>
    <definedName name="Z_2E4A906D_CA01_4AE4_8F6B_FE0EA0905983_.wvu.FilterData" localSheetId="3" hidden="1">'Информация по торгам'!$C$1:$AA$119</definedName>
    <definedName name="Z_2E76E5FE_8E56_4460_93A6_4C4F9ABCDBCF_.wvu.FilterData" localSheetId="3" hidden="1">'Информация по торгам'!$C$1:$AA$119</definedName>
    <definedName name="Z_2FF6B3E1_2E27_42D3_821F_05970428B6DB_.wvu.FilterData" localSheetId="3" hidden="1">'Информация по торгам'!$C$1:$AA$119</definedName>
    <definedName name="Z_302E645A_7F5D_4638_9F57_52DCCA7ECBEB_.wvu.FilterData" localSheetId="3" hidden="1">'Информация по торгам'!$C$1:$AA$119</definedName>
    <definedName name="Z_30C7A0C3_86D3_4A5F_9066_48C11873EFE3_.wvu.FilterData" localSheetId="3" hidden="1">'Информация по торгам'!$C$1:$AA$119</definedName>
    <definedName name="Z_30C9B31B_8D9C_4875_83CA_F5736188338A_.wvu.FilterData" localSheetId="3" hidden="1">'Информация по торгам'!$C$1:$AA$119</definedName>
    <definedName name="Z_30FEEAA6_76CF_46B0_B13C_0943A0B4467C_.wvu.FilterData" localSheetId="3" hidden="1">'Информация по торгам'!$C$1:$AA$119</definedName>
    <definedName name="Z_3150E505_DCBD_4976_A909_1204751C8193_.wvu.FilterData" localSheetId="3" hidden="1">'Информация по торгам'!$C$1:$AA$119</definedName>
    <definedName name="Z_341381C2_A47B_4F98_B426_0AB78B7E1AFC_.wvu.Cols" localSheetId="3" hidden="1">'Информация по торгам'!#REF!,'Информация по торгам'!$T:$Z,'Информация по торгам'!$AK:$AN</definedName>
    <definedName name="Z_341381C2_A47B_4F98_B426_0AB78B7E1AFC_.wvu.Cols" localSheetId="0" hidden="1">'прил.1 физ.объемы'!$D:$G</definedName>
    <definedName name="Z_341381C2_A47B_4F98_B426_0AB78B7E1AFC_.wvu.FilterData" localSheetId="3" hidden="1">'Информация по торгам'!$C$1:$AA$119</definedName>
    <definedName name="Z_341381C2_A47B_4F98_B426_0AB78B7E1AFC_.wvu.PrintArea" localSheetId="3" hidden="1">'Информация по торгам'!$C$1:$AA$119</definedName>
    <definedName name="Z_341381C2_A47B_4F98_B426_0AB78B7E1AFC_.wvu.PrintTitles" localSheetId="3" hidden="1">'Информация по торгам'!$5:$5</definedName>
    <definedName name="Z_341381C2_A47B_4F98_B426_0AB78B7E1AFC_.wvu.Rows" localSheetId="3" hidden="1">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</definedName>
    <definedName name="Z_34D54059_2E90_498E_9E56_46EE62ED535D_.wvu.FilterData" localSheetId="3" hidden="1">'Информация по торгам'!$C$1:$AA$119</definedName>
    <definedName name="Z_34DC6762_15D2_474B_BE26_B967DBC6B4E4_.wvu.FilterData" localSheetId="3" hidden="1">'Информация по торгам'!$C$1:$AA$119</definedName>
    <definedName name="Z_35483991_519B_41C2_8DEC_CA4E7F36A34D_.wvu.FilterData" localSheetId="3" hidden="1">'Информация по торгам'!$C$1:$AA$119</definedName>
    <definedName name="Z_35746BD1_E935_4870_A299_4D8C8B2F5354_.wvu.FilterData" localSheetId="3" hidden="1">'Информация по торгам'!$C$1:$AA$119</definedName>
    <definedName name="Z_35983824_E712_4C7A_A0F4_B936EEC31171_.wvu.FilterData" localSheetId="3" hidden="1">'Информация по торгам'!$C$1:$AA$119</definedName>
    <definedName name="Z_36BA80D1_8416_49B3_84A6_1124051E5B66_.wvu.FilterData" localSheetId="3" hidden="1">'Информация по торгам'!$C$1:$AA$119</definedName>
    <definedName name="Z_377ADA7C_DB4A_4114_9BEB_52BF15BB7078_.wvu.FilterData" localSheetId="3" hidden="1">'Информация по торгам'!$C$1:$AA$119</definedName>
    <definedName name="Z_378B247B_FEF6_4A31_B4D1_5EA647B7E315_.wvu.FilterData" localSheetId="3" hidden="1">'Информация по торгам'!$C$1:$AA$119</definedName>
    <definedName name="Z_38167726_03A1_4FF2_BE7F_4EE7986FAC5A_.wvu.FilterData" localSheetId="3" hidden="1">'Информация по торгам'!$C$1:$AA$119</definedName>
    <definedName name="Z_389FAAF2_1922_421D_86D0_12DFA51D5345_.wvu.FilterData" localSheetId="3" hidden="1">'Информация по торгам'!$C$1:$AA$119</definedName>
    <definedName name="Z_391B5E5C_EFCD_4A91_80EF_EC601FEFD41A_.wvu.FilterData" localSheetId="3" hidden="1">'Информация по торгам'!$C$1:$AA$119</definedName>
    <definedName name="Z_392B861F_6587_43EE_A6C4_30A7258C1462_.wvu.FilterData" localSheetId="3" hidden="1">'Информация по торгам'!$C$1:$AA$119</definedName>
    <definedName name="Z_3947E45E_0AB9_444F_A565_79D96DCA4085_.wvu.FilterData" localSheetId="3" hidden="1">'Информация по торгам'!$C$1:$AA$119</definedName>
    <definedName name="Z_3AA3D30B_B642_4910_9755_DDA313457BE7_.wvu.FilterData" localSheetId="3" hidden="1">'Информация по торгам'!$C$1:$AA$119</definedName>
    <definedName name="Z_3AC5D4B5_1531_4ADD_930E_D637EF4B5838_.wvu.FilterData" localSheetId="3" hidden="1">'Информация по торгам'!$C$1:$AA$119</definedName>
    <definedName name="Z_3CACCC1A_99D0_4C5B_85DC_B7779CC59D1C_.wvu.FilterData" localSheetId="3" hidden="1">'Информация по торгам'!$C$1:$AA$119</definedName>
    <definedName name="Z_3CE2A5E1_FDA9_45D7_8DE3_6892B895E240_.wvu.FilterData" localSheetId="3" hidden="1">'Информация по торгам'!$C$1:$AA$119</definedName>
    <definedName name="Z_3D0D815E_3E1B_4D28_8F95_022066759ED3_.wvu.FilterData" localSheetId="3" hidden="1">'Информация по торгам'!$C$1:$AA$119</definedName>
    <definedName name="Z_3DD1D148_6DDE_476F_9234_37F4A06CB673_.wvu.FilterData" localSheetId="3" hidden="1">'Информация по торгам'!$C$1:$AA$119</definedName>
    <definedName name="Z_3F0B379F_7945_48D4_98D6_6DDEECC3C293_.wvu.FilterData" localSheetId="3" hidden="1">'Информация по торгам'!$C$1:$AA$119</definedName>
    <definedName name="Z_3F4A7664_0E52_497A_8AA0_C8417D6358C5_.wvu.FilterData" localSheetId="3" hidden="1">'Информация по торгам'!$C$1:$AA$119</definedName>
    <definedName name="Z_3F785D08_5BA1_4906_83DE_60B9AF30076D_.wvu.FilterData" localSheetId="3" hidden="1">'Информация по торгам'!$C$1:$AA$119</definedName>
    <definedName name="Z_3FD758ED_A4E2_4729_9F1B_122FEC8AA2BB_.wvu.FilterData" localSheetId="3" hidden="1">'Информация по торгам'!$C$1:$AA$119</definedName>
    <definedName name="Z_404D0141_B86B_4CAA_AB00_066CF115F4B1_.wvu.FilterData" localSheetId="3" hidden="1">'Информация по торгам'!$C$1:$AA$119</definedName>
    <definedName name="Z_4126AA48_3872_426F_A6C1_95BFDD6A46D4_.wvu.FilterData" localSheetId="3" hidden="1">'Информация по торгам'!$C$1:$AA$119</definedName>
    <definedName name="Z_425B6D39_3B6E_43F2_AF70_48FFCD2FA0A2_.wvu.FilterData" localSheetId="3" hidden="1">'Информация по торгам'!$C$1:$AA$119</definedName>
    <definedName name="Z_42B9A8BA_D22A_403B_A1E1_FC13FC72FEEC_.wvu.FilterData" localSheetId="3" hidden="1">'Информация по торгам'!$C$1:$AA$119</definedName>
    <definedName name="Z_43F98140_8E6A_4DE5_BFE6_450EE3D21983_.wvu.FilterData" localSheetId="3" hidden="1">'Информация по торгам'!$C$1:$AA$119</definedName>
    <definedName name="Z_44607782_5A46_4784_BF29_623337BEE11C_.wvu.FilterData" localSheetId="3" hidden="1">'Информация по торгам'!$C$1:$AA$119</definedName>
    <definedName name="Z_44E948A2_6A99_46A0_B755_9DC89A633EC5_.wvu.FilterData" localSheetId="3" hidden="1">'Информация по торгам'!$C$1:$AA$119</definedName>
    <definedName name="Z_451E1511_9E47_418E_A695_6DB929B7314A_.wvu.FilterData" localSheetId="3" hidden="1">'Информация по торгам'!$C$1:$AA$119</definedName>
    <definedName name="Z_458F8619_9EC7_4A59_92D4_7A891253B5F0_.wvu.Cols" localSheetId="3" hidden="1">'Информация по торгам'!$L:$S,'Информация по торгам'!#REF!,'Информация по торгам'!#REF!,'Информация по торгам'!$AK:$AN</definedName>
    <definedName name="Z_458F8619_9EC7_4A59_92D4_7A891253B5F0_.wvu.Cols" localSheetId="0" hidden="1">'прил.1 физ.объемы'!$D:$G</definedName>
    <definedName name="Z_458F8619_9EC7_4A59_92D4_7A891253B5F0_.wvu.FilterData" localSheetId="3" hidden="1">'Информация по торгам'!$C$1:$AA$119</definedName>
    <definedName name="Z_458F8619_9EC7_4A59_92D4_7A891253B5F0_.wvu.PrintArea" localSheetId="3" hidden="1">'Информация по торгам'!$C$1:$AA$119</definedName>
    <definedName name="Z_458F8619_9EC7_4A59_92D4_7A891253B5F0_.wvu.PrintTitles" localSheetId="3" hidden="1">'Информация по торгам'!$5:$5</definedName>
    <definedName name="Z_45DC02B5_F08E_4422_94EE_5DAB2DC25EC9_.wvu.FilterData" localSheetId="3" hidden="1">'Информация по торгам'!$C$1:$AA$119</definedName>
    <definedName name="Z_46B7B095_2CF1_45B2_BB99_10E4C1897F43_.wvu.FilterData" localSheetId="3" hidden="1">'Информация по торгам'!$C$1:$AA$119</definedName>
    <definedName name="Z_47836861_A105_419A_BE85_69E97342D459_.wvu.FilterData" localSheetId="3" hidden="1">'Информация по торгам'!$C$1:$AA$119</definedName>
    <definedName name="Z_492A9C34_D7C3_497F_881D_3456F7428552_.wvu.FilterData" localSheetId="3" hidden="1">'Информация по торгам'!$C$1:$AA$119</definedName>
    <definedName name="Z_495AAB14_FA5F_49BD_BB2E_1098F781DDAB_.wvu.FilterData" localSheetId="3" hidden="1">'Информация по торгам'!$C$1:$AA$119</definedName>
    <definedName name="Z_4A6144C2_DD55_47A0_9DDC_9BB8D7263496_.wvu.FilterData" localSheetId="3" hidden="1">'Информация по торгам'!$C$1:$AA$119</definedName>
    <definedName name="Z_4AF3F5E8_7FD4_4246_A869_7DC3FAB4C967_.wvu.FilterData" localSheetId="3" hidden="1">'Информация по торгам'!$C$1:$AA$119</definedName>
    <definedName name="Z_4B063A45_D439_4997_B9DF_1D8D87DBF64F_.wvu.FilterData" localSheetId="3" hidden="1">'Информация по торгам'!$C$1:$AA$119</definedName>
    <definedName name="Z_4C2D4868_0DC0_43F9_9400_FB0AA085D068_.wvu.FilterData" localSheetId="3" hidden="1">'Информация по торгам'!$C$1:$AA$119</definedName>
    <definedName name="Z_4C2E3ACB_727F_462F_984C_6AC387C3486A_.wvu.FilterData" localSheetId="3" hidden="1">'Информация по торгам'!$C$1:$AA$119</definedName>
    <definedName name="Z_4DA4C5CB_1B70_449C_86B4_B6B6A5B58136_.wvu.FilterData" localSheetId="3" hidden="1">'Информация по торгам'!$C$1:$AA$119</definedName>
    <definedName name="Z_4E3084A9_ED90_4DC6_B2A8_062F3860572A_.wvu.FilterData" localSheetId="3" hidden="1">'Информация по торгам'!$C$1:$AA$119</definedName>
    <definedName name="Z_500447A2_6C57_4466_817B_DABD77AB228D_.wvu.FilterData" localSheetId="3" hidden="1">'Информация по торгам'!$C$1:$AA$119</definedName>
    <definedName name="Z_505C19B3_0C8F_4249_8AC4_6FD72E8725AE_.wvu.FilterData" localSheetId="3" hidden="1">'Информация по торгам'!$C$1:$AA$119</definedName>
    <definedName name="Z_506E3CD0_9972_487B_9043_4217CC012283_.wvu.FilterData" localSheetId="3" hidden="1">'Информация по торгам'!$C$1:$AA$119</definedName>
    <definedName name="Z_52E0FB5A_16C7_4CD8_853B_D05E52C0D716_.wvu.FilterData" localSheetId="3" hidden="1">'Информация по торгам'!$C$1:$AA$119</definedName>
    <definedName name="Z_532E9044_8D4D_472B_BD0F_5D4894EF475B_.wvu.FilterData" localSheetId="3" hidden="1">'Информация по торгам'!$C$1:$AA$119</definedName>
    <definedName name="Z_53859E53_7E29_48E3_8D9A_6A87A2AF822B_.wvu.FilterData" localSheetId="3" hidden="1">'Информация по торгам'!$C$1:$AA$119</definedName>
    <definedName name="Z_5410C40D_27D8_40A4_ACAC_CA7336F4FB9C_.wvu.FilterData" localSheetId="3" hidden="1">'Информация по торгам'!$C$1:$AA$119</definedName>
    <definedName name="Z_54A5721F_5AA7_42A6_B3C5_7D95DB171E45_.wvu.FilterData" localSheetId="3" hidden="1">'Информация по торгам'!$C$1:$AA$119</definedName>
    <definedName name="Z_54E17DF6_9613_4717_AE20_C27308465E94_.wvu.FilterData" localSheetId="3" hidden="1">'Информация по торгам'!$C$1:$AA$119</definedName>
    <definedName name="Z_55A94133_37C7_47CA_A495_E789AA47BA09_.wvu.FilterData" localSheetId="3" hidden="1">'Информация по торгам'!$C$1:$AA$119</definedName>
    <definedName name="Z_56F467B8_5C75_4F7C_86BA_99933E8ED33B_.wvu.FilterData" localSheetId="3" hidden="1">'Информация по торгам'!$C$1:$AA$119</definedName>
    <definedName name="Z_5734A9E2_93FC_4CAE_AE6E_F1B49D2E7B4B_.wvu.FilterData" localSheetId="3" hidden="1">'Информация по торгам'!$C$1:$AA$119</definedName>
    <definedName name="Z_575A0A89_535B_47F5_9DDE_C563A153FD5D_.wvu.FilterData" localSheetId="3" hidden="1">'Информация по торгам'!$C$1:$AA$119</definedName>
    <definedName name="Z_57EED832_6870_4D31_87A8_D1F949C49B60_.wvu.FilterData" localSheetId="3" hidden="1">'Информация по торгам'!$C$1:$AA$119</definedName>
    <definedName name="Z_58AC7089_70D9_4DFF_8254_AF1F92C91B8E_.wvu.FilterData" localSheetId="3" hidden="1">'Информация по торгам'!$C$1:$AA$119</definedName>
    <definedName name="Z_58D26B68_9B89_40F9_AD88_22A8BB390C5D_.wvu.FilterData" localSheetId="3" hidden="1">'Информация по торгам'!$C$1:$AA$119</definedName>
    <definedName name="Z_58DEFB83_DE67_45F3_95D7_63EE7E7ACD7D_.wvu.FilterData" localSheetId="3" hidden="1">'Информация по торгам'!$C$1:$AA$119</definedName>
    <definedName name="Z_5945FCA3_AE94_4A48_9A36_22C20C55C512_.wvu.Cols" localSheetId="3" hidden="1">'Информация по торгам'!#REF!,'Информация по торгам'!#REF!</definedName>
    <definedName name="Z_5945FCA3_AE94_4A48_9A36_22C20C55C512_.wvu.Cols" localSheetId="0" hidden="1">'прил.1 физ.объемы'!$D:$G</definedName>
    <definedName name="Z_5945FCA3_AE94_4A48_9A36_22C20C55C512_.wvu.FilterData" localSheetId="3" hidden="1">'Информация по торгам'!$C$1:$AA$119</definedName>
    <definedName name="Z_5945FCA3_AE94_4A48_9A36_22C20C55C512_.wvu.PrintArea" localSheetId="3" hidden="1">'Информация по торгам'!$C$1:$AA$119</definedName>
    <definedName name="Z_5945FCA3_AE94_4A48_9A36_22C20C55C512_.wvu.PrintTitles" localSheetId="3" hidden="1">'Информация по торгам'!$5:$5</definedName>
    <definedName name="Z_5945FCA3_AE94_4A48_9A36_22C20C55C512_.wvu.Rows" localSheetId="3" hidden="1">'Информация по торгам'!$87:$87,'Информация по торгам'!#REF!</definedName>
    <definedName name="Z_599CCCB7_DD3F_4486_94F4_8356CB894DC3_.wvu.FilterData" localSheetId="3" hidden="1">'Информация по торгам'!$C$1:$AA$119</definedName>
    <definedName name="Z_5BB087B2_C9BD_48EF_854D_B8934536C799_.wvu.FilterData" localSheetId="3" hidden="1">'Информация по торгам'!$C$1:$AA$119</definedName>
    <definedName name="Z_5D21FA73_D61D_4E74_8A76_67CFF2D8BF80_.wvu.FilterData" localSheetId="3" hidden="1">'Информация по торгам'!$C$1:$AA$119</definedName>
    <definedName name="Z_5DF8CF1C_FCF7_4408_A71C_AD1B072646C9_.wvu.Cols" localSheetId="3" hidden="1">'Информация по торгам'!#REF!</definedName>
    <definedName name="Z_5DF8CF1C_FCF7_4408_A71C_AD1B072646C9_.wvu.Cols" localSheetId="0" hidden="1">'прил.1 физ.объемы'!$D:$G</definedName>
    <definedName name="Z_5DF8CF1C_FCF7_4408_A71C_AD1B072646C9_.wvu.FilterData" localSheetId="3" hidden="1">'Информация по торгам'!$C$1:$AA$119</definedName>
    <definedName name="Z_5DF8CF1C_FCF7_4408_A71C_AD1B072646C9_.wvu.PrintArea" localSheetId="3" hidden="1">'Информация по торгам'!$C$1:$AA$89</definedName>
    <definedName name="Z_5DF8CF1C_FCF7_4408_A71C_AD1B072646C9_.wvu.PrintTitles" localSheetId="3" hidden="1">'Информация по торгам'!$5:$5</definedName>
    <definedName name="Z_5DF8CF1C_FCF7_4408_A71C_AD1B072646C9_.wvu.Rows" localSheetId="3" hidden="1">'Информация по торгам'!#REF!,'Информация по торгам'!#REF!,'Информация по торгам'!#REF!,'Информация по торгам'!#REF!,'Информация по торгам'!#REF!,'Информация по торгам'!$21:$21,'Информация по торгам'!#REF!,'Информация по торгам'!#REF!,'Информация по торгам'!#REF!,'Информация по торгам'!$26:$26,'Информация по торгам'!#REF!,'Информация по торгам'!#REF!,'Информация по торгам'!#REF!,'Информация по торгам'!$31:$31,'Информация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торгам'!$88:$88,'Информация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</definedName>
    <definedName name="Z_5E6D30A4_ECB7_4EEF_8BA3_97AC611805BF_.wvu.FilterData" localSheetId="3" hidden="1">'Информация по торгам'!$C$1:$AA$119</definedName>
    <definedName name="Z_5E78FCC3_25F9_4530_9F6A_F928B120A987_.wvu.FilterData" localSheetId="3" hidden="1">'Информация по торгам'!$C$1:$AA$119</definedName>
    <definedName name="Z_5EBD2917_506B_40BF_9054_2DC26FB351C0_.wvu.FilterData" localSheetId="3" hidden="1">'Информация по торгам'!$C$1:$AA$119</definedName>
    <definedName name="Z_5EFE63BA_665A_4DF5_8DDE_7C56ACEC3883_.wvu.FilterData" localSheetId="3" hidden="1">'Информация по торгам'!$C$1:$AA$119</definedName>
    <definedName name="Z_60734122_381A_4F79_A7B1_FF04E353EAB6_.wvu.FilterData" localSheetId="3" hidden="1">'Информация по торгам'!$C$1:$AA$119</definedName>
    <definedName name="Z_60FCC1D8_7D21_4F81_A808_F52A04FBBDA3_.wvu.FilterData" localSheetId="3" hidden="1">'Информация по торгам'!$C$1:$AA$119</definedName>
    <definedName name="Z_614E57AE_776B_4327_95D9_4DC0D35E1E4E_.wvu.FilterData" localSheetId="3" hidden="1">'Информация по торгам'!$C$1:$AA$119</definedName>
    <definedName name="Z_62111C6D_6D25_4EE8_BCA9_50793058FBFE_.wvu.FilterData" localSheetId="3" hidden="1">'Информация по торгам'!$C$1:$AA$119</definedName>
    <definedName name="Z_62C68956_5E7A_4772_AE60_B9B04612EA88_.wvu.FilterData" localSheetId="3" hidden="1">'Информация по торгам'!$C$1:$AA$119</definedName>
    <definedName name="Z_62DB7C9A_79E1_4774_8611_132BB604B639_.wvu.FilterData" localSheetId="3" hidden="1">'Информация по торгам'!$C$1:$AA$119</definedName>
    <definedName name="Z_63767C12_6591_44D2_BDAB_63C7712ED2AB_.wvu.Cols" localSheetId="0" hidden="1">'прил.1 физ.объемы'!$D:$G</definedName>
    <definedName name="Z_63767C12_6591_44D2_BDAB_63C7712ED2AB_.wvu.FilterData" localSheetId="3" hidden="1">'Информация по торгам'!$C$1:$AA$119</definedName>
    <definedName name="Z_63767C12_6591_44D2_BDAB_63C7712ED2AB_.wvu.PrintArea" localSheetId="3" hidden="1">'Информация по торгам'!$C$1:$AA$119</definedName>
    <definedName name="Z_63767C12_6591_44D2_BDAB_63C7712ED2AB_.wvu.PrintTitles" localSheetId="3" hidden="1">'Информация по торгам'!$5:$5</definedName>
    <definedName name="Z_63C4E637_8A80_4507_87A1_7434DCDB7A2F_.wvu.FilterData" localSheetId="3" hidden="1">'Информация по торгам'!$C$1:$AA$119</definedName>
    <definedName name="Z_65130693_D78E_4093_8359_A3DB6B27BB09_.wvu.FilterData" localSheetId="3" hidden="1">'Информация по торгам'!$C$1:$AA$119</definedName>
    <definedName name="Z_6524703C_E4D0_4992_9397_B368CC456B42_.wvu.FilterData" localSheetId="3" hidden="1">'Информация по торгам'!$C$1:$AA$119</definedName>
    <definedName name="Z_66131F01_CE67_4F22_9795_DB681D4CDD56_.wvu.FilterData" localSheetId="3" hidden="1">'Информация по торгам'!$C$1:$AA$119</definedName>
    <definedName name="Z_661D8361_12D0_4144_803F_69148D848065_.wvu.Cols" localSheetId="3" hidden="1">'Информация по торгам'!#REF!</definedName>
    <definedName name="Z_661D8361_12D0_4144_803F_69148D848065_.wvu.Cols" localSheetId="0" hidden="1">'прил.1 физ.объемы'!$D:$G</definedName>
    <definedName name="Z_661D8361_12D0_4144_803F_69148D848065_.wvu.FilterData" localSheetId="3" hidden="1">'Информация по торгам'!$D$4:$AA$117</definedName>
    <definedName name="Z_661D8361_12D0_4144_803F_69148D848065_.wvu.PrintArea" localSheetId="3" hidden="1">'Информация по торгам'!$C$1:$AA$119</definedName>
    <definedName name="Z_661D8361_12D0_4144_803F_69148D848065_.wvu.PrintTitles" localSheetId="3" hidden="1">'Информация по торгам'!$5:$5</definedName>
    <definedName name="Z_662FCBD5_783E_4501_BB91_0718DB1793C0_.wvu.FilterData" localSheetId="3" hidden="1">'Информация по торгам'!$C$1:$AA$119</definedName>
    <definedName name="Z_6650E513_93A8_45CA_BD98_43FB7E53BA21_.wvu.FilterData" localSheetId="3" hidden="1">'Информация по торгам'!$C$1:$AA$119</definedName>
    <definedName name="Z_6682E1CC_AE8A_45D7_BD73_012AC4D12ECF_.wvu.FilterData" localSheetId="3" hidden="1">'Информация по торгам'!$C$1:$AA$119</definedName>
    <definedName name="Z_69692C16_7E01_4CFD_BDD2_293D9310B8BC_.wvu.FilterData" localSheetId="3" hidden="1">'Информация по торгам'!$C$1:$AA$119</definedName>
    <definedName name="Z_698E3B04_1DB0_4CC4_ACBA_30F9645F330E_.wvu.FilterData" localSheetId="3" hidden="1">'Информация по торгам'!$C$1:$AA$119</definedName>
    <definedName name="Z_6B4C2BBB_0DCA_4371_8900_34B66495AA6B_.wvu.FilterData" localSheetId="3" hidden="1">'Информация по торгам'!$C$1:$AA$119</definedName>
    <definedName name="Z_6BBC5C3E_57E6_41C0_A721_D2AF3D962FBD_.wvu.FilterData" localSheetId="3" hidden="1">'Информация по торгам'!$C$1:$AA$119</definedName>
    <definedName name="Z_6C1BC489_39D8_4AF4_9E49_0659E9203342_.wvu.FilterData" localSheetId="3" hidden="1">'Информация по торгам'!$C$1:$AA$119</definedName>
    <definedName name="Z_6C815B9D_C090_4723_9A4A_5A1CF0E47759_.wvu.Cols" localSheetId="3" hidden="1">'Информация по торгам'!$N:$S,'Информация по торгам'!$T:$AA,'Информация по торгам'!#REF!,'Информация по торгам'!$AK:$AN</definedName>
    <definedName name="Z_6C815B9D_C090_4723_9A4A_5A1CF0E47759_.wvu.Cols" localSheetId="0" hidden="1">'прил.1 физ.объемы'!$D:$G</definedName>
    <definedName name="Z_6C815B9D_C090_4723_9A4A_5A1CF0E47759_.wvu.FilterData" localSheetId="3" hidden="1">'Информация по торгам'!$C$1:$AA$119</definedName>
    <definedName name="Z_6C815B9D_C090_4723_9A4A_5A1CF0E47759_.wvu.PrintArea" localSheetId="3" hidden="1">'Информация по торгам'!$C$1:$AA$119</definedName>
    <definedName name="Z_6C815B9D_C090_4723_9A4A_5A1CF0E47759_.wvu.PrintTitles" localSheetId="3" hidden="1">'Информация по торгам'!$5:$5</definedName>
    <definedName name="Z_6C815B9D_C090_4723_9A4A_5A1CF0E47759_.wvu.Rows" localSheetId="3" hidden="1">'Информация по торгам'!$87:$87,'Информация по торгам'!#REF!</definedName>
    <definedName name="Z_6D4BF71F_6191_4EB5_9914_573FE3D787A8_.wvu.FilterData" localSheetId="3" hidden="1">'Информация по торгам'!$C$1:$AA$119</definedName>
    <definedName name="Z_6E2FD6C1_2A72_4B53_AC10_32BC5BFEC459_.wvu.Cols" localSheetId="0" hidden="1">'прил.1 физ.объемы'!$D:$G</definedName>
    <definedName name="Z_6E2FD6C1_2A72_4B53_AC10_32BC5BFEC459_.wvu.FilterData" localSheetId="3" hidden="1">'Информация по торгам'!$C$1:$AA$119</definedName>
    <definedName name="Z_6E2FD6C1_2A72_4B53_AC10_32BC5BFEC459_.wvu.PrintArea" localSheetId="3" hidden="1">'Информация по торгам'!$C$1:$AA$119</definedName>
    <definedName name="Z_6E2FD6C1_2A72_4B53_AC10_32BC5BFEC459_.wvu.PrintTitles" localSheetId="3" hidden="1">'Информация по торгам'!$5:$5</definedName>
    <definedName name="Z_6F109766_614C_4305_BD46_DF48EEF74BAB_.wvu.FilterData" localSheetId="3" hidden="1">'Информация по торгам'!$C$1:$AA$119</definedName>
    <definedName name="Z_6F445AC9_1D89_4248_B16D_E5DBCD8A1DA0_.wvu.FilterData" localSheetId="3" hidden="1">'Информация по торгам'!$C$1:$AA$119</definedName>
    <definedName name="Z_6F509990_22B9_49CD_BB43_75F1C4DF4FFE_.wvu.FilterData" localSheetId="3" hidden="1">'Информация по торгам'!$C$1:$AA$119</definedName>
    <definedName name="Z_71AAB218_E3A5_4E39_B97A_FC21133F3042_.wvu.FilterData" localSheetId="3" hidden="1">'Информация по торгам'!$C$1:$AA$119</definedName>
    <definedName name="Z_722B5909_3C0A_40FE_844B_BDAC7AF31A09_.wvu.FilterData" localSheetId="3" hidden="1">'Информация по торгам'!$C$1:$AA$119</definedName>
    <definedName name="Z_73E2DC97_4048_439A_8100_A831C49B2C7D_.wvu.FilterData" localSheetId="3" hidden="1">'Информация по торгам'!$C$1:$AA$119</definedName>
    <definedName name="Z_74595F2D_1051_46A3_ADD5_8A3200259C19_.wvu.FilterData" localSheetId="3" hidden="1">'Информация по торгам'!$C$1:$AA$119</definedName>
    <definedName name="Z_74D98A41_FBEC_478C_8F44_54D76390BF85_.wvu.FilterData" localSheetId="3" hidden="1">'Информация по торгам'!$C$1:$AA$119</definedName>
    <definedName name="Z_74F8116D_E638_47F7_ABD0_B7B120933E62_.wvu.FilterData" localSheetId="3" hidden="1">'Информация по торгам'!$C$1:$AA$119</definedName>
    <definedName name="Z_75198D7F_B679_489B_BFBE_77D818398BE2_.wvu.FilterData" localSheetId="3" hidden="1">'Информация по торгам'!$C$1:$AA$119</definedName>
    <definedName name="Z_759A8CE5_8BFD_4658_9BE5_B2D13B9CBB29_.wvu.FilterData" localSheetId="3" hidden="1">'Информация по торгам'!$C$1:$AA$119</definedName>
    <definedName name="Z_75E9A412_C9E1_4DEF_BF5F_BE53F65367C7_.wvu.FilterData" localSheetId="3" hidden="1">'Информация по торгам'!$C$1:$AA$119</definedName>
    <definedName name="Z_7653BB7C_6F7A_43EF_AF76_D977EC2130D3_.wvu.FilterData" localSheetId="3" hidden="1">'Информация по торгам'!$C$1:$AA$119</definedName>
    <definedName name="Z_7685AF6A_ED52_4442_B2C1_2C512DD91D53_.wvu.FilterData" localSheetId="3" hidden="1">'Информация по торгам'!$C$1:$AA$119</definedName>
    <definedName name="Z_76EA9027_5B30_4D7C_A1EB_85EB854A5EA1_.wvu.FilterData" localSheetId="3" hidden="1">'Информация по торгам'!$C$1:$AA$119</definedName>
    <definedName name="Z_781379AC_9699_4FC7_ACC3_31EC5AC3A0F4_.wvu.FilterData" localSheetId="3" hidden="1">'Информация по торгам'!$C$1:$AA$119</definedName>
    <definedName name="Z_78A7D901_66F6_4AEF_BBFA_B98A13D49EDD_.wvu.FilterData" localSheetId="3" hidden="1">'Информация по торгам'!$C$1:$AA$119</definedName>
    <definedName name="Z_79404730_01E2_427A_804A_92DF9C7BA798_.wvu.Cols" localSheetId="0" hidden="1">'прил.1 физ.объемы'!$D:$G</definedName>
    <definedName name="Z_79404730_01E2_427A_804A_92DF9C7BA798_.wvu.FilterData" localSheetId="3" hidden="1">'Информация по торгам'!$C$1:$AA$119</definedName>
    <definedName name="Z_79404730_01E2_427A_804A_92DF9C7BA798_.wvu.PrintArea" localSheetId="3" hidden="1">'Информация по торгам'!$C$1:$AA$119</definedName>
    <definedName name="Z_79404730_01E2_427A_804A_92DF9C7BA798_.wvu.PrintTitles" localSheetId="3" hidden="1">'Информация по торгам'!$5:$5</definedName>
    <definedName name="Z_7AE506B2_E6D6_4E12_B9E5_3E5596A1CFC7_.wvu.FilterData" localSheetId="3" hidden="1">'Информация по торгам'!$C$1:$AA$119</definedName>
    <definedName name="Z_7B4ED89E_3766_4113_96C8_6F88261DCE5F_.wvu.FilterData" localSheetId="3" hidden="1">'Информация по торгам'!$C$1:$AA$119</definedName>
    <definedName name="Z_7F28649D_0D22_487C_95A7_41078D7705CF_.wvu.FilterData" localSheetId="3" hidden="1">'Информация по торгам'!$C$1:$AA$119</definedName>
    <definedName name="Z_7FC8F4F0_562A_4205_9CB4_CDD768B9FB55_.wvu.FilterData" localSheetId="3" hidden="1">'Информация по торгам'!$C$1:$AA$119</definedName>
    <definedName name="Z_80122D0E_73C5_47BC_97CE_171CC95F9B65_.wvu.FilterData" localSheetId="3" hidden="1">'Информация по торгам'!$C$1:$AA$119</definedName>
    <definedName name="Z_81B1092D_829F_43B3_9E0B_5EEA5922371E_.wvu.FilterData" localSheetId="3" hidden="1">'Информация по торгам'!$C$1:$AA$119</definedName>
    <definedName name="Z_824151B7_FD88_4436_93C9_0FF6DCFC4211_.wvu.FilterData" localSheetId="3" hidden="1">'Информация по торгам'!$C$1:$AA$119</definedName>
    <definedName name="Z_82E802CB_607C_46A8_9F8F_A09A8C0815DF_.wvu.FilterData" localSheetId="3" hidden="1">'Информация по торгам'!$C$1:$AA$119</definedName>
    <definedName name="Z_830047B3_6924_4742_89BD_FE538F88A78C_.wvu.FilterData" localSheetId="3" hidden="1">'Информация по торгам'!$C$1:$AA$119</definedName>
    <definedName name="Z_8381668F_3F5B_4F9F_B402_02EB9E7E87A3_.wvu.FilterData" localSheetId="3" hidden="1">'Информация по торгам'!$C$1:$AA$119</definedName>
    <definedName name="Z_83F0533D_7C6E_4B35_8E93_D0DFA563464C_.wvu.FilterData" localSheetId="3" hidden="1">'Информация по торгам'!$C$1:$AA$119</definedName>
    <definedName name="Z_840469B7_AFDA_4024_B069_E2CF2C9D186F_.wvu.Cols" localSheetId="3" hidden="1">'Информация по торгам'!#REF!</definedName>
    <definedName name="Z_840469B7_AFDA_4024_B069_E2CF2C9D186F_.wvu.Cols" localSheetId="0" hidden="1">'прил.1 физ.объемы'!$D:$G</definedName>
    <definedName name="Z_840469B7_AFDA_4024_B069_E2CF2C9D186F_.wvu.FilterData" localSheetId="3" hidden="1">'Информация по торгам'!$C$1:$AA$119</definedName>
    <definedName name="Z_840469B7_AFDA_4024_B069_E2CF2C9D186F_.wvu.PrintArea" localSheetId="3" hidden="1">'Информация по торгам'!$C$1:$AA$119</definedName>
    <definedName name="Z_840469B7_AFDA_4024_B069_E2CF2C9D186F_.wvu.PrintTitles" localSheetId="3" hidden="1">'Информация по торгам'!$5:$5</definedName>
    <definedName name="Z_845E6E14_C452_4E93_B319_A43A21769CA9_.wvu.FilterData" localSheetId="3" hidden="1">'Информация по торгам'!$C$1:$AA$119</definedName>
    <definedName name="Z_84DCC6D3_0CB8_4111_A699_72E0A7D77443_.wvu.FilterData" localSheetId="3" hidden="1">'Информация по торгам'!$C$1:$AA$119</definedName>
    <definedName name="Z_8554CFB4_E32D_4B03_A084_DE5C920F4542_.wvu.Cols" localSheetId="0" hidden="1">'прил.1 физ.объемы'!$D:$G</definedName>
    <definedName name="Z_8554CFB4_E32D_4B03_A084_DE5C920F4542_.wvu.FilterData" localSheetId="3" hidden="1">'Информация по торгам'!$C$1:$AA$119</definedName>
    <definedName name="Z_8554CFB4_E32D_4B03_A084_DE5C920F4542_.wvu.PrintArea" localSheetId="3" hidden="1">'Информация по торгам'!$C$1:$AA$119</definedName>
    <definedName name="Z_8554CFB4_E32D_4B03_A084_DE5C920F4542_.wvu.PrintTitles" localSheetId="3" hidden="1">'Информация по торгам'!$5:$5</definedName>
    <definedName name="Z_872FA0E0_564B_48F8_B464_FE950831ED54_.wvu.FilterData" localSheetId="3" hidden="1">'Информация по торгам'!$C$1:$AA$119</definedName>
    <definedName name="Z_87B4FF15_A8A1_4632_BC9B_3AD8063FAEFF_.wvu.FilterData" localSheetId="3" hidden="1">'Информация по торгам'!$C$1:$AA$119</definedName>
    <definedName name="Z_88067148_3966_4C5A_B2B8_C3EA4AC47A1A_.wvu.FilterData" localSheetId="3" hidden="1">'Информация по торгам'!$C$1:$AA$119</definedName>
    <definedName name="Z_89012BCC_17CC_45C3_8F67_C58B3CFD99D5_.wvu.FilterData" localSheetId="3" hidden="1">'Информация по торгам'!$C$1:$AA$119</definedName>
    <definedName name="Z_892F1D2C_C58A_44D0_90C6_A577F13036CF_.wvu.FilterData" localSheetId="3" hidden="1">'Информация по торгам'!$C$1:$AA$119</definedName>
    <definedName name="Z_899EF0FA_2588_47E0_9AD0_463A4D027169_.wvu.FilterData" localSheetId="3" hidden="1">'Информация по торгам'!$C$1:$AA$119</definedName>
    <definedName name="Z_8A3FA699_DBB2_4E07_BC60_BB26B6C95B3A_.wvu.FilterData" localSheetId="3" hidden="1">'Информация по торгам'!$C$1:$AA$119</definedName>
    <definedName name="Z_8ABCC516_309F_4723_93E5_11DBD0A3D1D5_.wvu.FilterData" localSheetId="3" hidden="1">'Информация по торгам'!$C$1:$AA$119</definedName>
    <definedName name="Z_8B2BCA5F_E2B2_4D49_88A5_BFB8F2E3190B_.wvu.FilterData" localSheetId="3" hidden="1">'Информация по торгам'!$C$1:$AA$119</definedName>
    <definedName name="Z_8B6381CB_165F_42F5_829F_3864BFB1F44E_.wvu.FilterData" localSheetId="3" hidden="1">'Информация по торгам'!$C$1:$AA$119</definedName>
    <definedName name="Z_8B6BF269_951D_4166_B1E2_6CBDD0027D80_.wvu.FilterData" localSheetId="3" hidden="1">'Информация по торгам'!$C$1:$AA$119</definedName>
    <definedName name="Z_8C3543DB_EE1F_4CEF_9F35_291FA35F3860_.wvu.FilterData" localSheetId="3" hidden="1">'Информация по торгам'!$C$1:$AA$119</definedName>
    <definedName name="Z_8D71F60D_6928_47A5_9A0D_22CDEB89C046_.wvu.FilterData" localSheetId="3" hidden="1">'Информация по торгам'!$C$1:$AA$119</definedName>
    <definedName name="Z_8D756A5F_FFC4_4071_B133_62C4263C7D7A_.wvu.FilterData" localSheetId="3" hidden="1">'Информация по торгам'!$C$1:$AA$119</definedName>
    <definedName name="Z_8E09D682_F1D3_40C3_912E_F56CF3EEEAB6_.wvu.FilterData" localSheetId="3" hidden="1">'Информация по торгам'!$C$1:$AA$119</definedName>
    <definedName name="Z_8E78E806_47DA_42AE_B84B_C46EF5E46B43_.wvu.FilterData" localSheetId="3" hidden="1">'Информация по торгам'!$C$1:$AA$119</definedName>
    <definedName name="Z_8EAC929F_6AE9_43A7_B0B1_53EAFB8F70C3_.wvu.FilterData" localSheetId="3" hidden="1">'Информация по торгам'!$C$1:$AA$119</definedName>
    <definedName name="Z_8F134571_0835_4A7E_ACB7_5525445F34A6_.wvu.FilterData" localSheetId="3" hidden="1">'Информация по торгам'!$C$1:$AA$119</definedName>
    <definedName name="Z_9358AC49_90F0_41F9_AECA_8E38C87E42C1_.wvu.FilterData" localSheetId="3" hidden="1">'Информация по торгам'!$C$1:$AA$119</definedName>
    <definedName name="Z_93F18F0C_184C_4845_BDE8_9B68DBB071A7_.wvu.FilterData" localSheetId="3" hidden="1">'Информация по торгам'!$C$1:$AA$119</definedName>
    <definedName name="Z_941A0677_2DB8_4EE6_AEE8_01662C4DE273_.wvu.FilterData" localSheetId="3" hidden="1">'Информация по торгам'!$C$1:$AA$119</definedName>
    <definedName name="Z_94C99B79_2FDA_43E0_BBBC_D40877EAAA63_.wvu.FilterData" localSheetId="3" hidden="1">'Информация по торгам'!$C$1:$AA$119</definedName>
    <definedName name="Z_966B56A1_2660_4FE7_9F67_DD4C81B31F11_.wvu.FilterData" localSheetId="3" hidden="1">'Информация по торгам'!$C$1:$AA$119</definedName>
    <definedName name="Z_96E1FE27_F578_4C1E_9066_42F954CD69FA_.wvu.FilterData" localSheetId="3" hidden="1">'Информация по торгам'!$C$1:$AA$119</definedName>
    <definedName name="Z_97F8D051_6981_4FD8_B63B_C4847E8CEE31_.wvu.FilterData" localSheetId="3" hidden="1">'Информация по торгам'!$C$1:$AA$119</definedName>
    <definedName name="Z_98458F34_BF0F_49A9_B716_FBC2A1DEBEB4_.wvu.FilterData" localSheetId="3" hidden="1">'Информация по торгам'!$C$1:$AA$119</definedName>
    <definedName name="Z_98F7B9AE_83D5_4AA5_BED7_3BDBE46C01D3_.wvu.FilterData" localSheetId="3" hidden="1">'Информация по торгам'!$C$1:$AA$119</definedName>
    <definedName name="Z_99190162_3275_465C_9A42_0A43A2DB8817_.wvu.FilterData" localSheetId="3" hidden="1">'Информация по торгам'!$C$1:$AA$119</definedName>
    <definedName name="Z_9ABFE52C_4EE8_43C9_B264_AA049B72779D_.wvu.Cols" localSheetId="0" hidden="1">'прил.1 физ.объемы'!$D:$G</definedName>
    <definedName name="Z_9ABFE52C_4EE8_43C9_B264_AA049B72779D_.wvu.FilterData" localSheetId="3" hidden="1">'Информация по торгам'!$C$1:$AA$119</definedName>
    <definedName name="Z_9ABFE52C_4EE8_43C9_B264_AA049B72779D_.wvu.PrintArea" localSheetId="3" hidden="1">'Информация по торгам'!$C$1:$AA$89</definedName>
    <definedName name="Z_9ABFE52C_4EE8_43C9_B264_AA049B72779D_.wvu.PrintTitles" localSheetId="3" hidden="1">'Информация по торгам'!$5:$5</definedName>
    <definedName name="Z_9ABFE52C_4EE8_43C9_B264_AA049B72779D_.wvu.Rows" localSheetId="3" hidden="1">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торгам'!$88:$88,'Информация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</definedName>
    <definedName name="Z_9C0DF51E_38A0_4C12_B455_17124F67B583_.wvu.FilterData" localSheetId="3" hidden="1">'Информация по торгам'!$C$1:$AA$119</definedName>
    <definedName name="Z_9CA7EA34_4790_4595_8504_6544A81AF8CF_.wvu.FilterData" localSheetId="3" hidden="1">'Информация по торгам'!$C$1:$AA$119</definedName>
    <definedName name="Z_9E97E32E_2E76_4470_A205_A06769A5CB0A_.wvu.Cols" localSheetId="3" hidden="1">'Информация по торгам'!$N:$S,'Информация по торгам'!#REF!,'Информация по торгам'!#REF!,'Информация по торгам'!$AC:$AM</definedName>
    <definedName name="Z_9E97E32E_2E76_4470_A205_A06769A5CB0A_.wvu.Cols" localSheetId="0" hidden="1">'прил.1 физ.объемы'!$D:$G</definedName>
    <definedName name="Z_9E97E32E_2E76_4470_A205_A06769A5CB0A_.wvu.FilterData" localSheetId="3" hidden="1">'Информация по торгам'!$C$1:$AA$119</definedName>
    <definedName name="Z_9E97E32E_2E76_4470_A205_A06769A5CB0A_.wvu.PrintArea" localSheetId="3" hidden="1">'Информация по торгам'!$C$1:$AA$119</definedName>
    <definedName name="Z_9E97E32E_2E76_4470_A205_A06769A5CB0A_.wvu.PrintTitles" localSheetId="3" hidden="1">'Информация по торгам'!$5:$5</definedName>
    <definedName name="Z_9E97E32E_2E76_4470_A205_A06769A5CB0A_.wvu.Rows" localSheetId="3" hidden="1">'Информация по торгам'!#REF!,'Информация по торгам'!$67:$68,'Информация по торгам'!#REF!</definedName>
    <definedName name="Z_9E9C8692_4A73_4E60_855A_407EC1A95473_.wvu.FilterData" localSheetId="3" hidden="1">'Информация по торгам'!$C$1:$AA$119</definedName>
    <definedName name="Z_9FBC90E0_F3FD_4BCB_9D4B_8453D729A2A0_.wvu.FilterData" localSheetId="3" hidden="1">'Информация по торгам'!$C$1:$AA$119</definedName>
    <definedName name="Z_9FD1161E_E935_4873_812E_EFAD79657B25_.wvu.FilterData" localSheetId="3" hidden="1">'Информация по торгам'!$C$1:$AA$119</definedName>
    <definedName name="Z_A0758CBA_2B2F_4D5B_B788_51515D2AD9F4_.wvu.FilterData" localSheetId="3" hidden="1">'Информация по торгам'!$C$1:$AA$119</definedName>
    <definedName name="Z_A1694BAB_EADB_456A_BDED_75C56CA8B251_.wvu.FilterData" localSheetId="3" hidden="1">'Информация по торгам'!$C$1:$AA$119</definedName>
    <definedName name="Z_A16FAF0C_CE43_46F9_A6AC_EBF6EFAD137B_.wvu.FilterData" localSheetId="3" hidden="1">'Информация по торгам'!$C$1:$AA$119</definedName>
    <definedName name="Z_A1AAAE3A_2F4F_4B4F_9AA3_13535FB12E6F_.wvu.FilterData" localSheetId="3" hidden="1">'Информация по торгам'!$C$1:$AA$119</definedName>
    <definedName name="Z_A234F8DF_5EE9_443B_8BFE_42DF34927EB0_.wvu.FilterData" localSheetId="3" hidden="1">'Информация по торгам'!$C$1:$AA$119</definedName>
    <definedName name="Z_A284DB87_EEA9_4DC5_9794_D57416D6397E_.wvu.FilterData" localSheetId="3" hidden="1">'Информация по торгам'!$C$1:$AA$119</definedName>
    <definedName name="Z_A290E736_94F4_44CC_9A08_C2D4186928CB_.wvu.FilterData" localSheetId="3" hidden="1">'Информация по торгам'!$C$1:$AA$119</definedName>
    <definedName name="Z_A317FC52_6C86_4060_BFDB_97CB4EED936E_.wvu.FilterData" localSheetId="3" hidden="1">'Информация по торгам'!$C$1:$AA$119</definedName>
    <definedName name="Z_A54024C8_32CF_485F_A390_1F5CC6AC1B2E_.wvu.FilterData" localSheetId="3" hidden="1">'Информация по торгам'!$C$1:$AA$119</definedName>
    <definedName name="Z_A599F6B1_934D_4C4D_9108_6610DB1AB44D_.wvu.FilterData" localSheetId="3" hidden="1">'Информация по торгам'!$C$1:$AA$119</definedName>
    <definedName name="Z_A9B76F8D_F632_4187_BD08_2DDC836D79FF_.wvu.FilterData" localSheetId="3" hidden="1">'Информация по торгам'!$C$1:$AA$119</definedName>
    <definedName name="Z_AA8255C0_47D2_4F72_8FA0_270C18885A06_.wvu.FilterData" localSheetId="3" hidden="1">'Информация по торгам'!$C$1:$AA$119</definedName>
    <definedName name="Z_AAA7C521_F294_4872_B020_6CE44154663D_.wvu.FilterData" localSheetId="3" hidden="1">'Информация по торгам'!$C$1:$AA$119</definedName>
    <definedName name="Z_AAB15131_59E8_408E_B402_F0B713BDD54B_.wvu.FilterData" localSheetId="3" hidden="1">'Информация по торгам'!$C$1:$AA$119</definedName>
    <definedName name="Z_AB9E2603_AC4C_459F_A664_20CA6737D861_.wvu.FilterData" localSheetId="3" hidden="1">'Информация по торгам'!$C$1:$AA$119</definedName>
    <definedName name="Z_AC6854E1_906D_4AE9_A45D_B42C54EE8DE4_.wvu.FilterData" localSheetId="3" hidden="1">'Информация по торгам'!$C$1:$AA$119</definedName>
    <definedName name="Z_ADBE2809_CE07_40C9_A628_9DB449D06116_.wvu.FilterData" localSheetId="3" hidden="1">'Информация по торгам'!$C$1:$AA$119</definedName>
    <definedName name="Z_AEA1838F_4BC5_4E56_A14A_56F5FB2FAB87_.wvu.FilterData" localSheetId="3" hidden="1">'Информация по торгам'!$C$1:$AA$119</definedName>
    <definedName name="Z_AF9EA9B5_DA67_4C21_9939_6EE5FDF3294C_.wvu.FilterData" localSheetId="3" hidden="1">'Информация по торгам'!$C$1:$AA$119</definedName>
    <definedName name="Z_B07F7670_0106_4A54_9943_9AEE8D3FA680_.wvu.FilterData" localSheetId="3" hidden="1">'Информация по торгам'!$C$1:$AA$119</definedName>
    <definedName name="Z_B0BDE214_338C_4FA0_B834_3EE85632A6DB_.wvu.FilterData" localSheetId="3" hidden="1">'Информация по торгам'!$C$1:$AA$119</definedName>
    <definedName name="Z_B10F25F2_7B4D_41D8_A5C7_23F46FC0DB49_.wvu.FilterData" localSheetId="3" hidden="1">'Информация по торгам'!$C$1:$AA$119</definedName>
    <definedName name="Z_B188033F_4C4D_4690_8B69_59AEFA67B5AF_.wvu.FilterData" localSheetId="3" hidden="1">'Информация по торгам'!$C$1:$AA$119</definedName>
    <definedName name="Z_B23E6E32_9631_4B63_AB30_799583EFB50D_.wvu.FilterData" localSheetId="3" hidden="1">'Информация по торгам'!$C$1:$AA$119</definedName>
    <definedName name="Z_B26163DE_7279_42DE_A59F_040FA968C69D_.wvu.FilterData" localSheetId="3" hidden="1">'Информация по торгам'!$C$1:$AA$119</definedName>
    <definedName name="Z_B28AFAB9_ECDF_46E1_92B3_0D39E2078D05_.wvu.Cols" localSheetId="0" hidden="1">'прил.1 физ.объемы'!$D:$G</definedName>
    <definedName name="Z_B28AFAB9_ECDF_46E1_92B3_0D39E2078D05_.wvu.FilterData" localSheetId="3" hidden="1">'Информация по торгам'!$C$1:$AA$119</definedName>
    <definedName name="Z_B28AFAB9_ECDF_46E1_92B3_0D39E2078D05_.wvu.PrintArea" localSheetId="3" hidden="1">'Информация по торгам'!$C$1:$AA$119</definedName>
    <definedName name="Z_B28AFAB9_ECDF_46E1_92B3_0D39E2078D05_.wvu.PrintTitles" localSheetId="3" hidden="1">'Информация по торгам'!$5:$5</definedName>
    <definedName name="Z_B2E26F53_7794_4965_B5FE_0CAAEFC9E4E5_.wvu.FilterData" localSheetId="3" hidden="1">'Информация по торгам'!$C$1:$AA$119</definedName>
    <definedName name="Z_B3FEBB6C_3103_4466_9CD9_6BB8DC577750_.wvu.FilterData" localSheetId="3" hidden="1">'Информация по торгам'!$C$1:$AA$119</definedName>
    <definedName name="Z_B5B2EEDE_75B8_4364_A773_ECC0FB56D7D5_.wvu.FilterData" localSheetId="3" hidden="1">'Информация по торгам'!$C$1:$AA$119</definedName>
    <definedName name="Z_B6C4E791_2535_469D_9AB1_AA9771A7C0E1_.wvu.FilterData" localSheetId="3" hidden="1">'Информация по торгам'!$C$1:$AA$119</definedName>
    <definedName name="Z_B7298C17_2424_4921_9052_899F60B5CAE4_.wvu.FilterData" localSheetId="3" hidden="1">'Информация по торгам'!$C$1:$AA$119</definedName>
    <definedName name="Z_BB3C872A_CF7E_4F4A_A57B_BCF3C82B6C4F_.wvu.FilterData" localSheetId="3" hidden="1">'Информация по торгам'!$C$1:$AA$119</definedName>
    <definedName name="Z_BC25D5D7_4384_4E67_AF08_B1C2FA0E622F_.wvu.FilterData" localSheetId="3" hidden="1">'Информация по торгам'!$C$1:$AA$119</definedName>
    <definedName name="Z_BC99A96B_0AAC_418A_987D_68051A20D2AF_.wvu.FilterData" localSheetId="3" hidden="1">'Информация по торгам'!$C$1:$AA$119</definedName>
    <definedName name="Z_C07EABE7_398B_4F1F_849F_E6DF6A27F982_.wvu.FilterData" localSheetId="3" hidden="1">'Информация по торгам'!$C$1:$AA$119</definedName>
    <definedName name="Z_C1649364_6371_4D37_B7F7_19342C44F670_.wvu.FilterData" localSheetId="3" hidden="1">'Информация по торгам'!$C$1:$AA$119</definedName>
    <definedName name="Z_C18F6629_0E08_4838_8A27_DFF845CEA3C6_.wvu.Cols" localSheetId="3" hidden="1">'Информация по торгам'!$T:$AA</definedName>
    <definedName name="Z_C18F6629_0E08_4838_8A27_DFF845CEA3C6_.wvu.Cols" localSheetId="0" hidden="1">'прил.1 физ.объемы'!$D:$G</definedName>
    <definedName name="Z_C18F6629_0E08_4838_8A27_DFF845CEA3C6_.wvu.FilterData" localSheetId="3" hidden="1">'Информация по торгам'!$C$1:$AA$119</definedName>
    <definedName name="Z_C18F6629_0E08_4838_8A27_DFF845CEA3C6_.wvu.PrintArea" localSheetId="3" hidden="1">'Информация по торгам'!$C$1:$AA$120</definedName>
    <definedName name="Z_C18F6629_0E08_4838_8A27_DFF845CEA3C6_.wvu.PrintTitles" localSheetId="3" hidden="1">'Информация по торгам'!$5:$5</definedName>
    <definedName name="Z_C2B54ADF_7576_4411_9D28_E0C4717C4226_.wvu.FilterData" localSheetId="3" hidden="1">'Информация по торгам'!$C$1:$AA$119</definedName>
    <definedName name="Z_C316768D_BA0E_48B7_B819_08D87FA6F19A_.wvu.FilterData" localSheetId="3" hidden="1">'Информация по торгам'!$C$1:$AA$119</definedName>
    <definedName name="Z_C4B95A18_7AF7_4686_A4B6_08530F126E13_.wvu.FilterData" localSheetId="3" hidden="1">'Информация по торгам'!$C$1:$AA$119</definedName>
    <definedName name="Z_C76ED22B_7A76_4981_B014_A21411AB9583_.wvu.FilterData" localSheetId="3" hidden="1">'Информация по торгам'!$C$1:$AA$119</definedName>
    <definedName name="Z_C7707D1F_AEBC_493F_B3D3_2E044ED754F1_.wvu.FilterData" localSheetId="3" hidden="1">'Информация по торгам'!$C$1:$AA$119</definedName>
    <definedName name="Z_C97290AE_35EB_4B90_BC80_4E503E8BAA13_.wvu.FilterData" localSheetId="3" hidden="1">'Информация по торгам'!$C$1:$AA$119</definedName>
    <definedName name="Z_CB0395BE_A446_45D4_8EEE_1A776E93E35B_.wvu.FilterData" localSheetId="3" hidden="1">'Информация по торгам'!$C$1:$AA$119</definedName>
    <definedName name="Z_CC04B703_777C_469B_83D5_5A7886CBE896_.wvu.FilterData" localSheetId="3" hidden="1">'Информация по торгам'!$C$1:$AA$119</definedName>
    <definedName name="Z_CC9AD724_F91E_49E8_BB49_818B59B31103_.wvu.FilterData" localSheetId="3" hidden="1">'Информация по торгам'!$C$1:$AA$119</definedName>
    <definedName name="Z_CCDE75B4_9EA3_46B1_BCB6_EE9989E786A8_.wvu.FilterData" localSheetId="3" hidden="1">'Информация по торгам'!$C$1:$AA$119</definedName>
    <definedName name="Z_CD21A274_0827_4B75_A38B_9E516012344C_.wvu.FilterData" localSheetId="3" hidden="1">'Информация по торгам'!$C$1:$AA$119</definedName>
    <definedName name="Z_CDBA8B56_9C2F_4590_8CCD_6C577732A78C_.wvu.FilterData" localSheetId="3" hidden="1">'Информация по торгам'!$C$1:$AA$119</definedName>
    <definedName name="Z_CDC20982_653F_49DE_9BFE_C4A54FD42A17_.wvu.FilterData" localSheetId="3" hidden="1">'Информация по торгам'!$C$1:$AA$119</definedName>
    <definedName name="Z_CDEAD5CE_3F7A_4E7C_AB20_79E5735A47B9_.wvu.FilterData" localSheetId="3" hidden="1">'Информация по торгам'!$C$1:$AA$119</definedName>
    <definedName name="Z_CF929131_95F3_43FA_99D4_E0211D142963_.wvu.Cols" localSheetId="0" hidden="1">'прил.1 физ.объемы'!$D:$G</definedName>
    <definedName name="Z_CF929131_95F3_43FA_99D4_E0211D142963_.wvu.FilterData" localSheetId="3" hidden="1">'Информация по торгам'!$C$1:$AA$119</definedName>
    <definedName name="Z_CF929131_95F3_43FA_99D4_E0211D142963_.wvu.PrintArea" localSheetId="3" hidden="1">'Информация по торгам'!$C$1:$AA$119</definedName>
    <definedName name="Z_CF929131_95F3_43FA_99D4_E0211D142963_.wvu.PrintTitles" localSheetId="3" hidden="1">'Информация по торгам'!$5:$5</definedName>
    <definedName name="Z_D36D4E40_33D4_44D8_9821_2534E495C267_.wvu.FilterData" localSheetId="3" hidden="1">'Информация по торгам'!$C$1:$AA$119</definedName>
    <definedName name="Z_D3BCD0B8_730C_4139_8778_28DCFC955207_.wvu.FilterData" localSheetId="3" hidden="1">'Информация по торгам'!$C$1:$AA$119</definedName>
    <definedName name="Z_D5859C33_4971_47E4_A779_3C070C18C278_.wvu.FilterData" localSheetId="3" hidden="1">'Информация по торгам'!$C$1:$AA$119</definedName>
    <definedName name="Z_D6C765A2_E42F_40A1_9D7B_2C4B702EC3AC_.wvu.Cols" localSheetId="0" hidden="1">'прил.1 физ.объемы'!$D:$G</definedName>
    <definedName name="Z_D6C765A2_E42F_40A1_9D7B_2C4B702EC3AC_.wvu.FilterData" localSheetId="3" hidden="1">'Информация по торгам'!$C$1:$AA$119</definedName>
    <definedName name="Z_D6C765A2_E42F_40A1_9D7B_2C4B702EC3AC_.wvu.PrintArea" localSheetId="3" hidden="1">'Информация по торгам'!$C$1:$AA$119</definedName>
    <definedName name="Z_D6C765A2_E42F_40A1_9D7B_2C4B702EC3AC_.wvu.PrintTitles" localSheetId="3" hidden="1">'Информация по торгам'!$5:$5</definedName>
    <definedName name="Z_D6C765A2_E42F_40A1_9D7B_2C4B702EC3AC_.wvu.Rows" localSheetId="3" hidden="1">'Информация по торгам'!#REF!,'Информация по торгам'!$26:$26</definedName>
    <definedName name="Z_D7D3F45F_5F06_4DFB_A594_41B66CBD8593_.wvu.FilterData" localSheetId="3" hidden="1">'Информация по торгам'!$C$1:$AA$119</definedName>
    <definedName name="Z_D8893DEB_7B7F_4D06_8F3C_FB674BA7C7C3_.wvu.FilterData" localSheetId="3" hidden="1">'Информация по торгам'!$C$1:$AA$119</definedName>
    <definedName name="Z_DAEDB5EF_14A4_42F8_8AC1_8C43EFEE1A4F_.wvu.FilterData" localSheetId="3" hidden="1">'Информация по торгам'!$C$1:$AA$119</definedName>
    <definedName name="Z_DAEDE043_55AE_40D0_90F5_3D313A882CA7_.wvu.FilterData" localSheetId="3" hidden="1">'Информация по торгам'!$C$1:$AA$119</definedName>
    <definedName name="Z_DE082CD2_C276_4016_BE30_027B8A77C839_.wvu.FilterData" localSheetId="3" hidden="1">'Информация по торгам'!$C$1:$AA$119</definedName>
    <definedName name="Z_DE8E6423_FCA4_4F5C_A9C9_37AFFB0718CD_.wvu.FilterData" localSheetId="3" hidden="1">'Информация по торгам'!$C$1:$AA$119</definedName>
    <definedName name="Z_DEEB7494_93B7_4DD4_A695_460DD29BDAF2_.wvu.FilterData" localSheetId="3" hidden="1">'Информация по торгам'!$C$1:$AA$119</definedName>
    <definedName name="Z_E098D9AE_01D0_48E5_BDD1_079068F2D05D_.wvu.FilterData" localSheetId="3" hidden="1">'Информация по торгам'!$C$1:$AA$119</definedName>
    <definedName name="Z_E0F065B3_8189_4E91_BDAB_460B81FE8641_.wvu.FilterData" localSheetId="3" hidden="1">'Информация по торгам'!$C$1:$AA$119</definedName>
    <definedName name="Z_E2BF0A11_1FE8_4B41_A482_B18212665949_.wvu.FilterData" localSheetId="3" hidden="1">'Информация по торгам'!$C$1:$AA$119</definedName>
    <definedName name="Z_E50A165A_F8D6_488E_9F8D_8C08B6B2FD48_.wvu.FilterData" localSheetId="3" hidden="1">'Информация по торгам'!$C$1:$AA$119</definedName>
    <definedName name="Z_E62ADC1C_2DBF_4896_A353_945662854814_.wvu.FilterData" localSheetId="3" hidden="1">'Информация по торгам'!$C$1:$AA$119</definedName>
    <definedName name="Z_E639A8E3_01AB_4F1E_BBCF_A36B66437CE4_.wvu.FilterData" localSheetId="3" hidden="1">'Информация по торгам'!$C$1:$AA$119</definedName>
    <definedName name="Z_E6AD3564_13C5_475C_9D64_89FDDB5C394A_.wvu.FilterData" localSheetId="3" hidden="1">'Информация по торгам'!$C$1:$AA$119</definedName>
    <definedName name="Z_E927D0D5_350B_46AD_8700_8E0D624FE111_.wvu.FilterData" localSheetId="3" hidden="1">'Информация по торгам'!$C$1:$AA$119</definedName>
    <definedName name="Z_E97C08CF_D423_4F09_8F35_3E2F42465440_.wvu.FilterData" localSheetId="3" hidden="1">'Информация по торгам'!$C$1:$AA$119</definedName>
    <definedName name="Z_EA2FAEEC_7500_4764_A334_AB0D44B75568_.wvu.FilterData" localSheetId="3" hidden="1">'Информация по торгам'!$C$1:$AA$119</definedName>
    <definedName name="Z_EA8232B6_AA31_4AA4_B9BE_B884B4E0BE4D_.wvu.FilterData" localSheetId="3" hidden="1">'Информация по торгам'!$C$1:$AA$119</definedName>
    <definedName name="Z_EB5D0903_F61F_43C2_B826_183BB609CA0F_.wvu.FilterData" localSheetId="3" hidden="1">'Информация по торгам'!$C$1:$AA$119</definedName>
    <definedName name="Z_EC37BEDF_123D_440C_82B2_3CBE8DF80BA1_.wvu.FilterData" localSheetId="3" hidden="1">'Информация по торгам'!$C$1:$AA$119</definedName>
    <definedName name="Z_EC465E12_14C3_42BA_AAE1_D147248CE63A_.wvu.FilterData" localSheetId="3" hidden="1">'Информация по торгам'!$C$1:$AA$119</definedName>
    <definedName name="Z_EC866563_BFCC_4963_BDE7_D6484DDC3927_.wvu.Cols" localSheetId="3" hidden="1">'Информация по торгам'!$M:$S,'Информация по торгам'!$T:$Z,'Информация по торгам'!#REF!</definedName>
    <definedName name="Z_EC866563_BFCC_4963_BDE7_D6484DDC3927_.wvu.Cols" localSheetId="0" hidden="1">'прил.1 физ.объемы'!$D:$G</definedName>
    <definedName name="Z_EC866563_BFCC_4963_BDE7_D6484DDC3927_.wvu.FilterData" localSheetId="3" hidden="1">'Информация по торгам'!$C$1:$AA$119</definedName>
    <definedName name="Z_EC866563_BFCC_4963_BDE7_D6484DDC3927_.wvu.PrintArea" localSheetId="3" hidden="1">'Информация по торгам'!$C$1:$AA$89</definedName>
    <definedName name="Z_EC866563_BFCC_4963_BDE7_D6484DDC3927_.wvu.PrintTitles" localSheetId="3" hidden="1">'Информация по торгам'!$5:$5</definedName>
    <definedName name="Z_EC866563_BFCC_4963_BDE7_D6484DDC3927_.wvu.Rows" localSheetId="3" hidden="1">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торгам'!$31:$31,'Информация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торгам'!$88:$88,'Информация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</definedName>
    <definedName name="Z_ECF384F8_C72A_44E4_8F03_DD39A13595B9_.wvu.FilterData" localSheetId="3" hidden="1">'Информация по торгам'!$C$1:$AA$119</definedName>
    <definedName name="Z_EE560BFF_9FD2_4633_B19D_CE509090A248_.wvu.FilterData" localSheetId="3" hidden="1">'Информация по торгам'!$C$1:$AA$119</definedName>
    <definedName name="Z_F00A74B6_BD23_4D2B_B961_2E308BA64120_.wvu.FilterData" localSheetId="3" hidden="1">'Информация по торгам'!$C$1:$AA$119</definedName>
    <definedName name="Z_F055BCDE_DB04_457A_9230_6B9CEC3FC70B_.wvu.FilterData" localSheetId="3" hidden="1">'Информация по торгам'!$C$1:$AA$119</definedName>
    <definedName name="Z_F1C18400_F72C_4590_81A5_FAF83B62A24B_.wvu.FilterData" localSheetId="3" hidden="1">'Информация по торгам'!$C$1:$AA$119</definedName>
    <definedName name="Z_F1FDE946_1976_4D42_97F4_5B06E0E5A9ED_.wvu.FilterData" localSheetId="3" hidden="1">'Информация по торгам'!$C$1:$AA$119</definedName>
    <definedName name="Z_F2BEF30B_7E39_4913_9092_36CD309FE56E_.wvu.FilterData" localSheetId="3" hidden="1">'Информация по торгам'!$C$1:$AA$119</definedName>
    <definedName name="Z_F305A419_97B4_4498_8A2E_85B370F2AE42_.wvu.FilterData" localSheetId="3" hidden="1">'Информация по торгам'!$C$1:$AA$119</definedName>
    <definedName name="Z_F480F07E_644E_4B68_A989_BEF543144651_.wvu.FilterData" localSheetId="3" hidden="1">'Информация по торгам'!$C$1:$AA$119</definedName>
    <definedName name="Z_F55C20E7_0707_470E_B721_9C89839F226A_.wvu.FilterData" localSheetId="3" hidden="1">'Информация по торгам'!$C$1:$AA$119</definedName>
    <definedName name="Z_F6D60504_5A2E_4BF9_B2C1_1CB40C606095_.wvu.FilterData" localSheetId="3" hidden="1">'Информация по торгам'!$C$1:$AA$119</definedName>
    <definedName name="Z_F74F3CF7_D531_46CC_AC1B_DCA8E68982C1_.wvu.FilterData" localSheetId="3" hidden="1">'Информация по торгам'!$C$1:$AA$119</definedName>
    <definedName name="Z_F7ED1202_AF32_43F9_B5BE_B062F17C3444_.wvu.FilterData" localSheetId="3" hidden="1">'Информация по торгам'!$C$1:$AA$119</definedName>
    <definedName name="Z_F8991273_83F9_4C30_8341_12D36E1EB062_.wvu.Cols" localSheetId="3" hidden="1">'Информация по торгам'!$M:$S,'Информация по торгам'!$T:$AA,'Информация по торгам'!#REF!,'Информация по торгам'!$AK:$AN</definedName>
    <definedName name="Z_F8991273_83F9_4C30_8341_12D36E1EB062_.wvu.Cols" localSheetId="0" hidden="1">'прил.1 физ.объемы'!$D:$G</definedName>
    <definedName name="Z_F8991273_83F9_4C30_8341_12D36E1EB062_.wvu.FilterData" localSheetId="3" hidden="1">'Информация по торгам'!$C$1:$AA$119</definedName>
    <definedName name="Z_F8991273_83F9_4C30_8341_12D36E1EB062_.wvu.PrintArea" localSheetId="3" hidden="1">'Информация по торгам'!$C$1:$AA$119</definedName>
    <definedName name="Z_F8991273_83F9_4C30_8341_12D36E1EB062_.wvu.PrintTitles" localSheetId="3" hidden="1">'Информация по торгам'!$5:$5</definedName>
    <definedName name="Z_FA3242FB_7C7E_4CCF_9D88_67FF06189EA3_.wvu.FilterData" localSheetId="3" hidden="1">'Информация по торгам'!$C$1:$AA$119</definedName>
    <definedName name="Z_FCCDCBA3_AC83_4EC7_95F9_0ACB4CAE0FAA_.wvu.FilterData" localSheetId="3" hidden="1">'Информация по торгам'!$C$1:$AA$119</definedName>
    <definedName name="Z_FD731828_F4E5_4FA4_B39C_FE41C6467D33_.wvu.FilterData" localSheetId="3" hidden="1">'Информация по торгам'!$C$1:$AA$119</definedName>
    <definedName name="Z_FDCBA47A_B52C_4FE7_870E_701EB2C65F6A_.wvu.FilterData" localSheetId="3" hidden="1">'Информация по торгам'!$C$1:$AA$119</definedName>
    <definedName name="Z_FDDEBF9D_3F1F_4C4D_A68C_5C2FFB2906B7_.wvu.FilterData" localSheetId="3" hidden="1">'Информация по торгам'!$C$1:$AA$119</definedName>
    <definedName name="Z_FE12BD00_7CA7_430F_A6A9_9311CCFAA6B3_.wvu.FilterData" localSheetId="3" hidden="1">'Информация по торгам'!$C$1:$AA$119</definedName>
    <definedName name="Z_FE9CDA98_B11E_4055_8A75_EFF1614484C4_.wvu.FilterData" localSheetId="3" hidden="1">'Информация по торгам'!$C$1:$AA$119</definedName>
    <definedName name="Z_FF261D71_396F_4958_B969_14CDD7A176EB_.wvu.FilterData" localSheetId="3" hidden="1">'Информация по торгам'!$C$1:$AA$119</definedName>
    <definedName name="Z_FF6D7AE5_C7BD_4834_A8B4_60A2933FFA43_.wvu.FilterData" localSheetId="3" hidden="1">'Информация по торгам'!$C$1:$AA$119</definedName>
    <definedName name="_xlnm.Print_Titles" localSheetId="3">'Информация по торгам'!$4:$8</definedName>
    <definedName name="_xlnm.Print_Area" localSheetId="3">'Информация по торгам'!$C$1:$AA$125</definedName>
  </definedNames>
  <calcPr calcId="162913"/>
  <customWorkbookViews>
    <customWorkbookView name="Смирнова Вера Александровна - Личное представление" guid="{EC866563-BFCC-4963-BDE7-D6484DDC3927}" mergeInterval="0" personalView="1" maximized="1" windowWidth="1596" windowHeight="555" activeSheetId="4"/>
    <customWorkbookView name="Шибанова Алёна Алексеевна - Личное представление" guid="{0BEFA3E9-A4C2-4DF9-80A0-D13EE86057B8}" mergeInterval="0" personalView="1" maximized="1" windowWidth="1916" windowHeight="833" activeSheetId="4"/>
    <customWorkbookView name="Головащенко Ирина Валерьевна - Личное представление" guid="{8554CFB4-E32D-4B03-A084-DE5C920F4542}" mergeInterval="0" personalView="1" maximized="1" windowWidth="1916" windowHeight="855" activeSheetId="4" showComments="commIndAndComment"/>
    <customWorkbookView name="Ким Константин Павлович - Личное представление" guid="{840469B7-AFDA-4024-B069-E2CF2C9D186F}" mergeInterval="0" personalView="1" xWindow="10" yWindow="31" windowWidth="1912" windowHeight="781" activeSheetId="4"/>
    <customWorkbookView name="Михайленко Наталия Борисовна - Личное представление" guid="{458F8619-9EC7-4A59-92D4-7A891253B5F0}" mergeInterval="0" personalView="1" maximized="1" windowWidth="1916" windowHeight="854" activeSheetId="4"/>
    <customWorkbookView name="Благинина Мария Андреевна - Личное представление" guid="{661D8361-12D0-4144-803F-69148D848065}" mergeInterval="0" personalView="1" maximized="1" windowWidth="1916" windowHeight="855" activeSheetId="4"/>
    <customWorkbookView name="Ивасенко Наталья Алексеевна - Личное представление" guid="{5DF8CF1C-FCF7-4408-A71C-AD1B072646C9}" mergeInterval="0" personalView="1" maximized="1" windowWidth="1916" windowHeight="854" activeSheetId="4"/>
    <customWorkbookView name="Коротецкая Юлия Анатольевна - Личное представление" guid="{9E97E32E-2E76-4470-A205-A06769A5CB0A}" mergeInterval="0" personalView="1" maximized="1" windowWidth="1916" windowHeight="753" activeSheetId="4"/>
    <customWorkbookView name="Дорогов Дмитрий Евгеньевич - Личное представление" guid="{6E2FD6C1-2A72-4B53-AC10-32BC5BFEC459}" mergeInterval="0" personalView="1" maximized="1" xWindow="-9" yWindow="-9" windowWidth="1938" windowHeight="1050" activeSheetId="4"/>
    <customWorkbookView name="Стараковский Сергей Владимирович - Личное представление" guid="{79404730-01E2-427A-804A-92DF9C7BA798}" mergeInterval="0" personalView="1" maximized="1" windowWidth="1366" windowHeight="553" activeSheetId="4"/>
    <customWorkbookView name="Степанов Данил Андреевич - Личное представление" guid="{63767C12-6591-44D2-BDAB-63C7712ED2AB}" mergeInterval="0" personalView="1" maximized="1" windowWidth="1916" windowHeight="855" activeSheetId="4"/>
    <customWorkbookView name="Марухин Александр Анатольевич - Личное представление" guid="{B28AFAB9-ECDF-46E1-92B3-0D39E2078D05}" mergeInterval="0" personalView="1" maximized="1" windowWidth="1916" windowHeight="855" activeSheetId="4"/>
    <customWorkbookView name="Кашеваров Михаил Сергеевич - Личное представление" guid="{CF929131-95F3-43FA-99D4-E0211D142963}" mergeInterval="0" personalView="1" maximized="1" windowWidth="1916" windowHeight="815" activeSheetId="4"/>
    <customWorkbookView name="Пушкарская Екатерина Юрьевна - Личное представление" guid="{D6C765A2-E42F-40A1-9D7B-2C4B702EC3AC}" mergeInterval="0" personalView="1" maximized="1" windowWidth="1916" windowHeight="835" activeSheetId="4"/>
    <customWorkbookView name="Парфенова Алена Юрьевна - Личное представление" guid="{F8991273-83F9-4C30-8341-12D36E1EB062}" mergeInterval="0" personalView="1" maximized="1" windowWidth="1916" windowHeight="815" activeSheetId="4"/>
    <customWorkbookView name="Громенко Елена Николаевна - Личное представление" guid="{C18F6629-0E08-4838-8A27-DFF845CEA3C6}" mergeInterval="0" personalView="1" maximized="1" xWindow="-8" yWindow="-8" windowWidth="1936" windowHeight="1056" activeSheetId="4"/>
    <customWorkbookView name="Федоренко Виктория Александровна - Личное представление" guid="{5945FCA3-AE94-4A48-9A36-22C20C55C512}" mergeInterval="0" personalView="1" maximized="1" windowWidth="1916" windowHeight="853" activeSheetId="4"/>
    <customWorkbookView name="Долгих Елена Викторовна - Личное представление" guid="{341381C2-A47B-4F98-B426-0AB78B7E1AFC}" mergeInterval="0" personalView="1" maximized="1" windowWidth="1916" windowHeight="735" activeSheetId="4"/>
    <customWorkbookView name="Македон Инесса Юрьевна - Личное представление" guid="{9ABFE52C-4EE8-43C9-B264-AA049B72779D}" mergeInterval="0" personalView="1" maximized="1" windowWidth="1916" windowHeight="834" activeSheetId="4"/>
    <customWorkbookView name="Тимофеева Ольга Евгеньевна - Личное представление" guid="{6C815B9D-C090-4723-9A4A-5A1CF0E47759}" mergeInterval="0" personalView="1" maximized="1" windowWidth="1916" windowHeight="694" activeSheetId="4"/>
  </customWorkbookViews>
  <fileRecoveryPr autoRecover="0"/>
</workbook>
</file>

<file path=xl/calcChain.xml><?xml version="1.0" encoding="utf-8"?>
<calcChain xmlns="http://schemas.openxmlformats.org/spreadsheetml/2006/main">
  <c r="L123" i="4" l="1"/>
  <c r="J89" i="4"/>
  <c r="I89" i="4"/>
  <c r="H89" i="4"/>
  <c r="G89" i="4"/>
  <c r="L104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AA110" i="4"/>
  <c r="Z110" i="4"/>
  <c r="Z119" i="4" s="1"/>
  <c r="Y110" i="4"/>
  <c r="Y119" i="4" s="1"/>
  <c r="X110" i="4"/>
  <c r="X119" i="4" s="1"/>
  <c r="W110" i="4"/>
  <c r="W119" i="4" s="1"/>
  <c r="V110" i="4"/>
  <c r="V119" i="4" s="1"/>
  <c r="U110" i="4"/>
  <c r="U119" i="4" s="1"/>
  <c r="T110" i="4"/>
  <c r="S110" i="4"/>
  <c r="S119" i="4" s="1"/>
  <c r="R110" i="4"/>
  <c r="R119" i="4" s="1"/>
  <c r="Q110" i="4"/>
  <c r="Q119" i="4" s="1"/>
  <c r="P110" i="4"/>
  <c r="P119" i="4" s="1"/>
  <c r="O110" i="4"/>
  <c r="O119" i="4" s="1"/>
  <c r="N110" i="4"/>
  <c r="N119" i="4" s="1"/>
  <c r="M110" i="4"/>
  <c r="L110" i="4"/>
  <c r="J110" i="4"/>
  <c r="J111" i="4"/>
  <c r="H111" i="4"/>
  <c r="H110" i="4"/>
  <c r="V89" i="4" l="1"/>
  <c r="W89" i="4"/>
  <c r="X89" i="4"/>
  <c r="Y89" i="4"/>
  <c r="Z89" i="4"/>
  <c r="T89" i="4"/>
  <c r="M89" i="4"/>
  <c r="N89" i="4"/>
  <c r="O89" i="4"/>
  <c r="P89" i="4"/>
  <c r="Q89" i="4"/>
  <c r="R89" i="4"/>
  <c r="S89" i="4"/>
  <c r="AA17" i="4" l="1"/>
  <c r="U69" i="4" l="1"/>
  <c r="AA69" i="4" l="1"/>
  <c r="AA89" i="4" s="1"/>
  <c r="U89" i="4"/>
  <c r="L69" i="4"/>
  <c r="L89" i="4" l="1"/>
  <c r="V120" i="4"/>
  <c r="Y120" i="4"/>
  <c r="Z120" i="4"/>
  <c r="O120" i="4"/>
  <c r="P120" i="4"/>
  <c r="Q120" i="4"/>
  <c r="R120" i="4"/>
  <c r="S120" i="4"/>
  <c r="X120" i="4"/>
  <c r="U120" i="4"/>
  <c r="AA118" i="4"/>
  <c r="T118" i="4"/>
  <c r="M118" i="4"/>
  <c r="L118" i="4"/>
  <c r="T119" i="4" l="1"/>
  <c r="T120" i="4" s="1"/>
  <c r="AA119" i="4"/>
  <c r="AA120" i="4" s="1"/>
  <c r="L119" i="4"/>
  <c r="M119" i="4"/>
  <c r="M120" i="4" s="1"/>
  <c r="W120" i="4"/>
  <c r="I120" i="4"/>
  <c r="G120" i="4"/>
  <c r="J118" i="4"/>
  <c r="H118" i="4"/>
  <c r="L120" i="4" l="1"/>
  <c r="J119" i="4"/>
  <c r="J120" i="4" s="1"/>
  <c r="H119" i="4"/>
  <c r="H120" i="4" s="1"/>
  <c r="G24" i="2"/>
  <c r="G23" i="2" s="1"/>
  <c r="H24" i="2"/>
  <c r="H23" i="2" s="1"/>
  <c r="I24" i="2"/>
  <c r="I23" i="2" s="1"/>
  <c r="G20" i="2"/>
  <c r="G19" i="2" s="1"/>
  <c r="H20" i="2"/>
  <c r="H19" i="2" s="1"/>
  <c r="I20" i="2"/>
  <c r="I19" i="2" s="1"/>
  <c r="G26" i="2"/>
  <c r="G25" i="2" s="1"/>
  <c r="G32" i="2"/>
  <c r="G31" i="2" s="1"/>
  <c r="F11" i="3"/>
  <c r="I11" i="3"/>
  <c r="F14" i="3"/>
  <c r="I14" i="3"/>
  <c r="F16" i="3"/>
  <c r="I16" i="3"/>
  <c r="F17" i="3"/>
  <c r="I17" i="3"/>
  <c r="D18" i="3"/>
  <c r="F18" i="3" s="1"/>
  <c r="G18" i="3"/>
  <c r="I18" i="3" s="1"/>
  <c r="F20" i="3"/>
  <c r="I20" i="3"/>
  <c r="G10" i="2"/>
  <c r="G9" i="2" s="1"/>
  <c r="H10" i="2"/>
  <c r="H9" i="2" s="1"/>
  <c r="I10" i="2"/>
  <c r="I9" i="2" s="1"/>
  <c r="G12" i="2"/>
  <c r="G11" i="2" s="1"/>
  <c r="G16" i="2"/>
  <c r="G15" i="2" s="1"/>
  <c r="I16" i="2"/>
  <c r="I15" i="2" s="1"/>
  <c r="G22" i="2"/>
  <c r="G21" i="2" s="1"/>
  <c r="H22" i="2"/>
  <c r="H21" i="2" s="1"/>
  <c r="I22" i="2"/>
  <c r="I21" i="2" s="1"/>
  <c r="H16" i="1"/>
  <c r="I16" i="1"/>
  <c r="H21" i="1"/>
  <c r="I21" i="1"/>
  <c r="D26" i="1"/>
  <c r="H14" i="2"/>
  <c r="H13" i="2" s="1"/>
  <c r="I14" i="2"/>
  <c r="I13" i="2" s="1"/>
  <c r="H12" i="2"/>
  <c r="H11" i="2" s="1"/>
  <c r="I12" i="2"/>
  <c r="I11" i="2" s="1"/>
  <c r="G14" i="2"/>
  <c r="G13" i="2" s="1"/>
  <c r="I32" i="2"/>
  <c r="I31" i="2" s="1"/>
  <c r="H32" i="2"/>
  <c r="H31" i="2" s="1"/>
  <c r="I26" i="2"/>
  <c r="I25" i="2" s="1"/>
  <c r="G18" i="2"/>
  <c r="G17" i="2" s="1"/>
  <c r="I18" i="2"/>
  <c r="I17" i="2" s="1"/>
  <c r="G34" i="2"/>
  <c r="G33" i="2" s="1"/>
  <c r="I34" i="2"/>
  <c r="I33" i="2" s="1"/>
  <c r="H18" i="2"/>
  <c r="H17" i="2" s="1"/>
  <c r="H16" i="2"/>
  <c r="H15" i="2" s="1"/>
  <c r="H34" i="2"/>
  <c r="H33" i="2" s="1"/>
  <c r="H26" i="2"/>
  <c r="H25" i="2" s="1"/>
  <c r="G8" i="2" l="1"/>
  <c r="G7" i="2" s="1"/>
  <c r="G6" i="2" s="1"/>
  <c r="H30" i="2"/>
  <c r="H29" i="2" s="1"/>
  <c r="H28" i="2" s="1"/>
  <c r="H27" i="2" s="1"/>
  <c r="G30" i="2"/>
  <c r="G29" i="2" s="1"/>
  <c r="G28" i="2" s="1"/>
  <c r="G27" i="2" s="1"/>
  <c r="H8" i="2"/>
  <c r="H7" i="2" s="1"/>
  <c r="H6" i="2" s="1"/>
  <c r="I30" i="2"/>
  <c r="I29" i="2" s="1"/>
  <c r="I28" i="2" s="1"/>
  <c r="I27" i="2" s="1"/>
  <c r="I8" i="2"/>
  <c r="I7" i="2" s="1"/>
  <c r="I6" i="2" s="1"/>
  <c r="G5" i="2" l="1"/>
  <c r="I5" i="2"/>
  <c r="H5" i="2"/>
  <c r="N120" i="4" l="1"/>
</calcChain>
</file>

<file path=xl/comments1.xml><?xml version="1.0" encoding="utf-8"?>
<comments xmlns="http://schemas.openxmlformats.org/spreadsheetml/2006/main">
  <authors>
    <author>Македон Инесса Юрьевна</author>
  </authors>
  <commentList>
    <comment ref="N21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Македон Инесса Юрьевна:</t>
        </r>
        <r>
          <rPr>
            <sz val="9"/>
            <color indexed="81"/>
            <rFont val="Tahoma"/>
            <family val="2"/>
            <charset val="204"/>
          </rPr>
          <t xml:space="preserve">
17015,5 перенесены с Каргата в Каргатском временно
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Македон Инесса Юрьевна:</t>
        </r>
        <r>
          <rPr>
            <sz val="9"/>
            <color indexed="81"/>
            <rFont val="Tahoma"/>
            <family val="2"/>
            <charset val="204"/>
          </rPr>
          <t xml:space="preserve">
перенос с ОБ (доп сделать)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Македон Инесса Юрьевна:</t>
        </r>
        <r>
          <rPr>
            <sz val="9"/>
            <color indexed="81"/>
            <rFont val="Tahoma"/>
            <family val="2"/>
            <charset val="204"/>
          </rPr>
          <t xml:space="preserve">
4 325 062.50 выполнение 23.11.2022
</t>
        </r>
      </text>
    </comment>
    <comment ref="R42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Македон Инесса Юрьевна:</t>
        </r>
        <r>
          <rPr>
            <sz val="9"/>
            <color indexed="81"/>
            <rFont val="Tahoma"/>
            <family val="2"/>
            <charset val="204"/>
          </rPr>
          <t xml:space="preserve">
выполнение 985 009,10 15.11.2022
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Македон Инесса Юрьевна:</t>
        </r>
        <r>
          <rPr>
            <sz val="9"/>
            <color indexed="81"/>
            <rFont val="Tahoma"/>
            <family val="2"/>
            <charset val="204"/>
          </rPr>
          <t xml:space="preserve">
Объект введен 12.12.2022 5,050 км
</t>
        </r>
      </text>
    </comment>
    <comment ref="M65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Македон Инесса Юрьевна:</t>
        </r>
        <r>
          <rPr>
            <sz val="9"/>
            <color indexed="81"/>
            <rFont val="Tahoma"/>
            <family val="2"/>
            <charset val="204"/>
          </rPr>
          <t xml:space="preserve">
окончательная сумма выполнения от 22.11.2022
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Македон Инесса Юрьевна:</t>
        </r>
        <r>
          <rPr>
            <sz val="9"/>
            <color indexed="81"/>
            <rFont val="Tahoma"/>
            <family val="2"/>
            <charset val="204"/>
          </rPr>
          <t xml:space="preserve">
Под проект приказа 26.09.2022
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Македон Инесса Юрьевна:</t>
        </r>
        <r>
          <rPr>
            <sz val="9"/>
            <color indexed="81"/>
            <rFont val="Tahoma"/>
            <family val="2"/>
            <charset val="204"/>
          </rPr>
          <t xml:space="preserve">
155,0 по проекту Приказа добавили на Издревую
</t>
        </r>
      </text>
    </comment>
    <comment ref="R68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Македон Инесса Юрьевна:</t>
        </r>
        <r>
          <rPr>
            <sz val="9"/>
            <color indexed="81"/>
            <rFont val="Tahoma"/>
            <family val="2"/>
            <charset val="204"/>
          </rPr>
          <t xml:space="preserve">
выполнение  1 496 322,33 01.11.2022
</t>
        </r>
      </text>
    </comment>
    <comment ref="M85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Македон Инесса Юрьевна:</t>
        </r>
        <r>
          <rPr>
            <sz val="9"/>
            <color indexed="81"/>
            <rFont val="Tahoma"/>
            <family val="2"/>
            <charset val="204"/>
          </rPr>
          <t xml:space="preserve">
4200,0 пучины в том числе
</t>
        </r>
      </text>
    </comment>
    <comment ref="M86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Македон Инесса Юрьевна:</t>
        </r>
        <r>
          <rPr>
            <sz val="9"/>
            <color indexed="81"/>
            <rFont val="Tahoma"/>
            <family val="2"/>
            <charset val="204"/>
          </rPr>
          <t xml:space="preserve">
900,0 -пучины в том числе
</t>
        </r>
      </text>
    </comment>
    <comment ref="R87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Македон Инесса Юрьевна:</t>
        </r>
        <r>
          <rPr>
            <sz val="9"/>
            <color indexed="81"/>
            <rFont val="Tahoma"/>
            <family val="2"/>
            <charset val="204"/>
          </rPr>
          <t xml:space="preserve">
выполнение 596 505.51 
</t>
        </r>
      </text>
    </comment>
    <comment ref="M92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Македон Инесса Юрьевна:</t>
        </r>
        <r>
          <rPr>
            <sz val="9"/>
            <color indexed="81"/>
            <rFont val="Tahoma"/>
            <family val="2"/>
            <charset val="204"/>
          </rPr>
          <t xml:space="preserve">
Приказ 180 от 02.09.2022
</t>
        </r>
      </text>
    </comment>
    <comment ref="N108" authorId="0" shapeId="0">
      <text>
        <r>
          <rPr>
            <b/>
            <sz val="9"/>
            <color indexed="81"/>
            <rFont val="Tahoma"/>
            <family val="2"/>
            <charset val="204"/>
          </rPr>
          <t>Македон Инесса Юрьевна:</t>
        </r>
        <r>
          <rPr>
            <sz val="9"/>
            <color indexed="81"/>
            <rFont val="Tahoma"/>
            <family val="2"/>
            <charset val="204"/>
          </rPr>
          <t xml:space="preserve">
По Приказу №274 от 09.12.2022
</t>
        </r>
      </text>
    </comment>
  </commentList>
</comments>
</file>

<file path=xl/sharedStrings.xml><?xml version="1.0" encoding="utf-8"?>
<sst xmlns="http://schemas.openxmlformats.org/spreadsheetml/2006/main" count="458" uniqueCount="287">
  <si>
    <t>Субсидии на объекты дорожной инфраструктуры, находящиеся  в муниципальной собственности</t>
  </si>
  <si>
    <t>Фонд софинансирования</t>
  </si>
  <si>
    <t>Субсидии на объекты дорожной инфраструктуры, находящиеся в муниципальной собственности, в рамках социального развития села</t>
  </si>
  <si>
    <t>Приложение № 1</t>
  </si>
  <si>
    <t xml:space="preserve">к ведомственной целевой программе Новосибирской области </t>
  </si>
  <si>
    <t xml:space="preserve">«Развитие автомобильных дорог в Новосибирской области </t>
  </si>
  <si>
    <t>«Развитие автомобильных дорог в Новосибирской области в 2011 – 2013 годах»</t>
  </si>
  <si>
    <t>Задачи, требующие решения для достижения цели</t>
  </si>
  <si>
    <t>Показатель</t>
  </si>
  <si>
    <t>Ед. измерения</t>
  </si>
  <si>
    <t>Отчетный период</t>
  </si>
  <si>
    <t>Текущий период</t>
  </si>
  <si>
    <t>Плановый период</t>
  </si>
  <si>
    <t>Примеча-ние/срок реализа-ции</t>
  </si>
  <si>
    <t>КВР</t>
  </si>
  <si>
    <t>Цель:</t>
  </si>
  <si>
    <t>Развитие автомобильных дорог в Новосибирской области и улично-дорожной сети муниципальных образований для обеспечения внутриобластных перевозок в интересах экономики и населения Новосибирской области и для усиления роли Новосибирска как крупнейшего транспортно-логистичекого узла Восточной части России</t>
  </si>
  <si>
    <t>Задача 1.</t>
  </si>
  <si>
    <t>Задача 2.</t>
  </si>
  <si>
    <t>Задача 3.</t>
  </si>
  <si>
    <t>-</t>
  </si>
  <si>
    <t>2011-2013</t>
  </si>
  <si>
    <t>в 2011 – 2013 годах»</t>
  </si>
  <si>
    <t xml:space="preserve">                                                                                                                   </t>
  </si>
  <si>
    <t xml:space="preserve">Цели и задачи  ведомственной целевой программы </t>
  </si>
  <si>
    <t>Удельный вес дорог с твердым покрытием в общей длине автодорог общего пользования</t>
  </si>
  <si>
    <t> %</t>
  </si>
  <si>
    <t>км</t>
  </si>
  <si>
    <t xml:space="preserve">Реконструкция и строительство автодорог регионального и межмуниципального значения, в том числе:        </t>
  </si>
  <si>
    <t>Развитие и модернизация автомобильных дорог регионального и межмуниципального значения и искусственных сооружений на них</t>
  </si>
  <si>
    <t xml:space="preserve">ввод законченных строительством (реконструкцией) автодорог     </t>
  </si>
  <si>
    <t>ввод искусственных сооружений</t>
  </si>
  <si>
    <t>3/55,6</t>
  </si>
  <si>
    <t>4/112</t>
  </si>
  <si>
    <t>Доля автодорог, не соответствующих      нормативу</t>
  </si>
  <si>
    <t>%</t>
  </si>
  <si>
    <t>Обеспечение сохранности и восстановления сети автодорог регионального и межмуниципального значения и искусственных сооружений на них</t>
  </si>
  <si>
    <t>Текущий ремонт автодорог, включая    поверхностную обра-ботку и планово-предупредительный ремонт</t>
  </si>
  <si>
    <t xml:space="preserve">Капитальный ремонт автодорог         </t>
  </si>
  <si>
    <t xml:space="preserve">Капитальный ремонт мостов      </t>
  </si>
  <si>
    <t>13/584,6</t>
  </si>
  <si>
    <t>10 / 387</t>
  </si>
  <si>
    <t>8 / 208</t>
  </si>
  <si>
    <t>10 / 200</t>
  </si>
  <si>
    <t>7 / 190</t>
  </si>
  <si>
    <t>3 / 121</t>
  </si>
  <si>
    <t>Строительство и ремонт искусственных сооружений (мостов)</t>
  </si>
  <si>
    <t>шт.</t>
  </si>
  <si>
    <t>Обеспечение восстановления и развития улично-дорожной сети муниципальных поселений за счет субсидий Новосибирской области и местных бюджетов</t>
  </si>
  <si>
    <t>3/148,3</t>
  </si>
  <si>
    <t>4 / 74,7</t>
  </si>
  <si>
    <t>VIII. Источники финансирования ведомственной целевой программы в разрезе реестра расходных обязательств и ведомственной структуры расходов областного бюджета</t>
  </si>
  <si>
    <t>Министерство транспорта и дорожного хозяйства Новосибирской области</t>
  </si>
  <si>
    <t/>
  </si>
  <si>
    <t>Национальная экономика</t>
  </si>
  <si>
    <t>Дорожное хозяйство</t>
  </si>
  <si>
    <t>Выполнение функций бюджетными учреждениями</t>
  </si>
  <si>
    <t>Поддержка дорожного хозяйства</t>
  </si>
  <si>
    <t>Строительство и реконструкция автомобильных дорог и дорожных сооружений общего пользования</t>
  </si>
  <si>
    <t>Бюджетные инвестиции</t>
  </si>
  <si>
    <t>Капитальный ремонт автомобильных дорог и дорожных сооружений общего пользования</t>
  </si>
  <si>
    <t>Ремонт автомобильных дорог и дорожных сооружений общего пользования</t>
  </si>
  <si>
    <t>Выполнение работ по инвентаризации и паспортизации автомобильных дорог и дорожных сооружений на них</t>
  </si>
  <si>
    <t>Резерв средств</t>
  </si>
  <si>
    <t>Научно-исследовательские и опытно-конструкторские разработки для нужд дорожно-строительного комплекса</t>
  </si>
  <si>
    <t>Содержание автомобильных  дорог и дорожных сооружений</t>
  </si>
  <si>
    <t>Проектно-сметная документация для нужд дорожно-строительного комплекса</t>
  </si>
  <si>
    <t>Планово-предупредительный ремонт автомобильных дорог общего пользования и сооружений на них</t>
  </si>
  <si>
    <t>Межбюджетные трансферты</t>
  </si>
  <si>
    <t>Субсидии бюджетам субъектов Российской Федерации и муниципальных образований (межбюджетные субсидии)</t>
  </si>
  <si>
    <t xml:space="preserve">шт. / погонные метры      </t>
  </si>
  <si>
    <t>2 / 221</t>
  </si>
  <si>
    <t>Наименование</t>
  </si>
  <si>
    <t>ГРБС</t>
  </si>
  <si>
    <t>РЗ</t>
  </si>
  <si>
    <t>ПР</t>
  </si>
  <si>
    <t>ЦСР</t>
  </si>
  <si>
    <t>2011 год</t>
  </si>
  <si>
    <t>2012 год</t>
  </si>
  <si>
    <t>2013 год</t>
  </si>
  <si>
    <t>(тыс. рублей)</t>
  </si>
  <si>
    <t>Значение показателя</t>
  </si>
  <si>
    <t>Приложение 1</t>
  </si>
  <si>
    <t xml:space="preserve">ИНФОРМАЦИЯ </t>
  </si>
  <si>
    <t>таблица 1</t>
  </si>
  <si>
    <t>Ед.</t>
  </si>
  <si>
    <t>изме-рения</t>
  </si>
  <si>
    <t>Примечание</t>
  </si>
  <si>
    <t>Отчетный год</t>
  </si>
  <si>
    <t>С начала реализации программы</t>
  </si>
  <si>
    <t xml:space="preserve">план </t>
  </si>
  <si>
    <t xml:space="preserve">факт </t>
  </si>
  <si>
    <t>% выполнения плана</t>
  </si>
  <si>
    <t>% выпол-нения плана</t>
  </si>
  <si>
    <t xml:space="preserve">о результатах  реализации ведомственной целевой программы «Развитие автомобильных дорог </t>
  </si>
  <si>
    <t>в Новосибирской области в 2011 - 2013 годах» на «01» апреля 2011 г.</t>
  </si>
  <si>
    <t xml:space="preserve">Реконструкция и строительство автодорог регионального и межмуниципального значения, в том числе: </t>
  </si>
  <si>
    <t xml:space="preserve">Капитальный ремонт автодорог      </t>
  </si>
  <si>
    <t xml:space="preserve">Капитальный ремонт мостов    </t>
  </si>
  <si>
    <t xml:space="preserve">     шт. / погонные метры </t>
  </si>
  <si>
    <t>Наименование объекта</t>
  </si>
  <si>
    <t>Реконструкция автомобильной дороги "Новосибирск-Кочки-Павлодар (в пред.РФ)" на участке  Новосибирск-Ярково  в Новосибирском районе Новосибирской области</t>
  </si>
  <si>
    <t>ВСЕГО ЛИМИТЫ, тыс. руб.</t>
  </si>
  <si>
    <t>ИТОГО</t>
  </si>
  <si>
    <t>Средства областного бюджета</t>
  </si>
  <si>
    <t>Средства федерального бюджета</t>
  </si>
  <si>
    <t xml:space="preserve">№ п/п </t>
  </si>
  <si>
    <t>ввод мостов, п.м.</t>
  </si>
  <si>
    <t>Ремонт а/д "296 км а/д "К-17р" - Полойка-Травное-Довольное (в гр. района) " в Доволенском районе Новосибирской области</t>
  </si>
  <si>
    <t>Реконструкция автомобильной дороги 992 км а/д "Р-254" - Купино - Карасук в Чистоозерном районе Новосибирской области</t>
  </si>
  <si>
    <t>Строительство автомобильной дороги "Барышево - Орловка - Кольцово" с автодорожным тоннелем под железной дорогой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</si>
  <si>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</si>
  <si>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</si>
  <si>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</si>
  <si>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</si>
  <si>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</si>
  <si>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</si>
  <si>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</si>
  <si>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</si>
  <si>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</si>
  <si>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</si>
  <si>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</si>
  <si>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</si>
  <si>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</si>
  <si>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</si>
  <si>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</si>
  <si>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</si>
  <si>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</si>
  <si>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</si>
  <si>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БКД 2,0</t>
  </si>
  <si>
    <t>Фактическая дата завершения строительно-монтажных работ</t>
  </si>
  <si>
    <t>Реконструкция автомобильной дороги  "Сузун - Битки - Преображенка - 18 км а/д "К-13" (в гр. района)" в Искитимском районе Новосибирской области</t>
  </si>
  <si>
    <t>Реконструкция автомобильной дороги "Новосибирск-Ленинск-Кузнецкий" на участке км 12- км 24 в Новосибирском районе Новосибирской области</t>
  </si>
  <si>
    <t>средства федерального бюджета (субсидии)</t>
  </si>
  <si>
    <t>Капитальный ремонт а/д "Убинское - Кундран" в Убинском районе Новосибирской области</t>
  </si>
  <si>
    <t>Ремонт а/д "Баган - Палецкое - Кучугур (в гр. района)" в Баганском районе Новосибирской области</t>
  </si>
  <si>
    <t>Ремонт а/д "Андреевка - Теренгуль  - III Интернационал - Чулаково" Баганском районе Новосибирской области</t>
  </si>
  <si>
    <t>Ремонт а/д "Здвинск-Барабинск" в Барабинском районе Новосибирской области</t>
  </si>
  <si>
    <t>Ремонт а/д "1152 км а/д "Р-254" - Таскаево - Бакмасиха" в Барабинском районе Новосибирской области</t>
  </si>
  <si>
    <t>Ремонт а/д "10 км а/д "Н-0412" - Турнаево" в Болотнинском районе Новосибирской области</t>
  </si>
  <si>
    <t>Ремонт а/д "118 км а/д "М-53" - Кривояш" в Болотнинском районен Новосибирской области</t>
  </si>
  <si>
    <t>Ремонт а/д "52 км а/д "К-02" - Филошенка" в Венгеровском районе Новосибирской области</t>
  </si>
  <si>
    <t>Ремонт а/д "Куйбышев - Венгерово - гр. Омской области (старый Московский тракт)" в Венгеровском районе Новосибирской области</t>
  </si>
  <si>
    <t>Ремонт а/д "Здвинск - Довольное - 17 км а/д "К-09"" в Доволенском районе Новосибирской области</t>
  </si>
  <si>
    <t>Ремонт а/д "81 км а/д "К-07" - Баклуши" в Доволенском районе Новосибирской области</t>
  </si>
  <si>
    <t>Ремонт а/д "Здвинск - Нижний Чулым" в Здвинском районе Новосибирской области</t>
  </si>
  <si>
    <t>Ремонт а/д "40 км а/д "Н-0704" - Лянино - Барлакуль" в Здвинском районе в Новосибирской области</t>
  </si>
  <si>
    <t xml:space="preserve">Ремонт а/д "Новосибирск-Кочки-Павлодар (в пред. РФ) " в Карасукском районе Новосибирской области      </t>
  </si>
  <si>
    <t>Ремонт а/д "Карасук-Хорошее - Свободный Труд - Калиновка" в Карасукском районе Новосибирской области</t>
  </si>
  <si>
    <t>Ремонт а/д 10 км а/д "Н-0904" - Мусы в Каргатском районе Новосибирской области</t>
  </si>
  <si>
    <t>Ремонт а/д 1286 км а/д "Р-254" - Каргат (восточный) в Каргатском районе Новосибирской области</t>
  </si>
  <si>
    <t>Ремонт а/д "Набережное - Безлюдный - Беркуты" в Каргатском районе Новосибирской области</t>
  </si>
  <si>
    <t>Ремонт а/д "Коченево - Целинное" в Коченевской районе Новосибирской области</t>
  </si>
  <si>
    <t>Ремонт а/д "Коченево - Поваренка" в Коченевском районе Новосибирской области</t>
  </si>
  <si>
    <t>Ремонт а/д "1 км а/д "Н-1212"-1 км а/д "Н-1206"(объездная р.п. Коченево)" в Коченевском районе Новосибирской области</t>
  </si>
  <si>
    <t>Ремонт а/д "182 км а/д "К-17р" -  Республиканский" в Кочковском районе Новосибирской области</t>
  </si>
  <si>
    <t>Ремонт а/д "Новосибирск-Кочки-Павлодар (в пред. РФ)" в Кочковском районе Новосибирской области</t>
  </si>
  <si>
    <t>Ремонт а/д "296 км а/д "К-17р" - Полойка - Травное - Довольное (в гр. района)" в Краснозерском районе Новосибирской области</t>
  </si>
  <si>
    <t xml:space="preserve">Ремонт а/д "Новосибирск-Кочки-Павлодар (в пред. РФ) " в Краснозерском районе Новосибирской области     </t>
  </si>
  <si>
    <t>Ремонт а/д "15 км а/д "К-27" -  Луговой" в Краснозерском районе Новосибирской области</t>
  </si>
  <si>
    <t>Ремонт а/д "7 км а/д "Н-1412" - Зоново" в Куйбышевском районе Новосибирской области</t>
  </si>
  <si>
    <t>Ремонт а/д "Куйбышев - Чумаково - Балман"в Куйбышевском районе Новосибирской области</t>
  </si>
  <si>
    <t>Ремонт а/д 992 км а/д "Р-254" - Купино - Карасук в Купинском районе Новосибирской области</t>
  </si>
  <si>
    <t>Ремонт а/д "Здвинск-157 км а/д "К-01" в Купинском районе Новосибирской области</t>
  </si>
  <si>
    <t>Ремонт 155 км а/д "К-02" - Межовка - гр.Северного района в Кыштовском районе Новосибирской области</t>
  </si>
  <si>
    <t>Ремонт а/д  "Кыштовка-Орловка" в Кыштовском районе Новосибирской области</t>
  </si>
  <si>
    <t>Ремонт а/д  "66 км а/д "К-15"-Елбань" в Маслянинском районе Новосибирской области</t>
  </si>
  <si>
    <t>Ремонт 2 км а/д "Н-1910" - Новый Порос в  Мошковском районе Новосибирской области</t>
  </si>
  <si>
    <t>Ремонт а/д "Мошково - Кайлы" в  Мошковском районе Новосибирской области</t>
  </si>
  <si>
    <t>Ремонт а/д "14 км а/д "Н-2107" - Быково" в Новосибирском районе Новосибирской области</t>
  </si>
  <si>
    <t>Ремонт Моста через р.Издревая на 22+493 км а/д "Новосибирск - Ленинск-Кузнецкий(в границах НСО) " в Новосибирском районе Новосибирской области</t>
  </si>
  <si>
    <t>Ремонт а/д "Новосибирск -  Кочки - Павлодар (в пред. РФ)" в Ордынском районе Новосибисркой области</t>
  </si>
  <si>
    <t>Ремонт а/д 104 км а/д "Р-256" - Сузун в Сузунском районе Новосибирской области</t>
  </si>
  <si>
    <t>Ремонт а/д  992 км а/д "Р-254" - Купино - Карасук в Татарском районе Новосибирской области</t>
  </si>
  <si>
    <t>Ремонт а/д "Новосибирск - Ленинск-Кузнецкий (в границах НСО)" в Тогучинском районе Новосибирской области</t>
  </si>
  <si>
    <t xml:space="preserve">Ремонт а/д "36 км а/д "К-19р" - Шмаково - Репьево" в Тогучинском районе Новосибирской области </t>
  </si>
  <si>
    <t>Ремонт "Куйбышев - Венгерово - гр. Омской области (старый Московский тракт)" в Усть-Таркском районе Новосибирской области</t>
  </si>
  <si>
    <t>Ремонт "Чаны-Венгерово-Кыштовка" в Чановском районе Новосибирской области</t>
  </si>
  <si>
    <t>Ремонт а/д "Чаны - Щеглово - Богдановка (в гр. района)" в Чановском районе Новосибирской области</t>
  </si>
  <si>
    <t>Ремонт а/д "104 км а/д "Р-256" - Сузун" в Черепановском районе Новосибирской области</t>
  </si>
  <si>
    <t>Ремонт а/д "17 км а/д "Н-3105" - Чаячье - Елизаветинка" в Чистоозерном районе Новосибирской области</t>
  </si>
  <si>
    <t>Ремонт а/д "65 км а/д "К-30"-Осиновский-Сидоркино" в Чулымском районе Новосибирской области</t>
  </si>
  <si>
    <t>Ремонт а/д "103 км а/д "К-17р" - Петровский - Большеникольское -Чулым (в гр. района)" в Чулымском районе Новосибирской области</t>
  </si>
  <si>
    <t>Ремонт а/д "Чулым - Ужаниха - Базово" в Чулымском районе Новосибирской области</t>
  </si>
  <si>
    <t>Ремонт моста через р.Сума на 13+207 км а/д "14 км а/д "Н-3203" - Сарыкамышка" в Чулымском районе Новосибирской области</t>
  </si>
  <si>
    <t>Капитальный ремонт моста ч/р Ирмень на км 67,889 км а/д "Новосибирск -Кочки - Павлодар (в пред. РФ) " в Ордынском районе Новосибирской области</t>
  </si>
  <si>
    <t xml:space="preserve">Средства областного бюджета </t>
  </si>
  <si>
    <t>Средства федерального бюджета (субсидии)</t>
  </si>
  <si>
    <t>Ремонт автомобильных дорог а/д "Северное - Биаза - гр. Кыштовского района"в Северном районе Новосибирской области</t>
  </si>
  <si>
    <t>Ремонт автомобильных дорог а/д "12 км а/д "К-18"- Устюжанино-Новокузьминка"в Ордынском  районе Новосибирской области</t>
  </si>
  <si>
    <t>Ремонт автомобильных дорог а/д  "19 км а/д "К-01" - Николаевка" в Татарском районе Новосибирской области</t>
  </si>
  <si>
    <t>Ремонт автомобильных дорог а/д "15 км а/д "Н-2701" Каменка-Херсонка" в Убинском районе Новосибирской области</t>
  </si>
  <si>
    <t>27 км а/д "Н-3108"-Павловка-Мироновка-Мухино в Чистоозерном районе Новосибирской области</t>
  </si>
  <si>
    <t>Ремонт автомобильных дорог ("96 км  а/д "К-29"-Алексеевский") в Искитимском районе Новосибирской области</t>
  </si>
  <si>
    <t>Ремонт автомобильных дорог а/д "10 км а/д"Н-0412" - Турнаево в Болотнинском районе Новосибирской области</t>
  </si>
  <si>
    <t xml:space="preserve">Ремонт автомобильных дорог а/д "62 км а/д "К-07"-Ильинка" в Доволенском районе Новосибирской области </t>
  </si>
  <si>
    <t>Ремонт автомобильных дорог а/д "Коченево - Целинное" в Коченевском  районе Новосибирской области</t>
  </si>
  <si>
    <t>Ремонт моста через р.Шариха на 10+998 км а/д "Коченево - Целинное"в Коченевском районе Новосибирской области</t>
  </si>
  <si>
    <t xml:space="preserve"> Ремонт 35 км а/д К-22" - Новокаменево" в Куйбышевском районе Новосибирской области</t>
  </si>
  <si>
    <t>Ремонт моста через р.Угурманка на 13+203 км а/д "66 км а/д "Н-1408" - Ушково - Михайловка"в Куйбышевском районе Новосибирской области</t>
  </si>
  <si>
    <t>Капитальный ремонт моста ч/р Шарап на 95+140 автодороги "Новосибирск - Кочки – Павлодар (в пред. РФ)"в Ордынском районе Новосибирской области</t>
  </si>
  <si>
    <t>Ремонт а/д "Чингис-Нижнекаменка-Завъялово" в Ордынском районе Новосибирской области</t>
  </si>
  <si>
    <t>Ремонт а/д "242 км а/д "К-17р"-Черновка-Троицкий" в Кочковском районе Новосибирской области</t>
  </si>
  <si>
    <t>Ремонт а/д "Убинское - Кундран" в Убинском районе Новосибирской области</t>
  </si>
  <si>
    <t>Ремонт моста через р.Оеш на 34 км а/д «1427 км а/д  Р-254» - Колывань» в Колыванском районе Новосибирской области</t>
  </si>
  <si>
    <t>,</t>
  </si>
  <si>
    <t xml:space="preserve">АО "Новосибирскавтодор"/5405162714/Бондаренко Ю. А.
</t>
  </si>
  <si>
    <t xml:space="preserve">ООО "ЛЮКС"/5422112953/Геворгян А. Г.
</t>
  </si>
  <si>
    <t>ООО "ЛЮКС"/5422112953/Геворгян А. Г.</t>
  </si>
  <si>
    <t xml:space="preserve">ООО "ЛЮКС"/5422112953/Геворгян А. Г.
</t>
  </si>
  <si>
    <t>ООО "Здвинское ДСУ"/5421110738/ Зибницкий Р. М.</t>
  </si>
  <si>
    <t xml:space="preserve">ООО СК "СибАзСтрой"/5407966044/Гасанов И. Ф.
</t>
  </si>
  <si>
    <t>ООО "Новосибирскагропромдорстрой"/5406012091/Барсуков А. Ф.</t>
  </si>
  <si>
    <t xml:space="preserve">ООО «СтройСити»/5406378346/Панков В. В.
</t>
  </si>
  <si>
    <t>ООО  "Эллипс"/5433192855/Троян В. И.</t>
  </si>
  <si>
    <t>ООО «СтройСити»/5406378346/Панков В. В.</t>
  </si>
  <si>
    <t>ООО "КМС-Строймонтаж"/5406632063/Казанцев А. В.</t>
  </si>
  <si>
    <t>ИП Диденко Д. А./542709566536</t>
  </si>
  <si>
    <t xml:space="preserve">ООО "СтройДорСиб"/5452110833/Бузениус А. А.
</t>
  </si>
  <si>
    <t>ООО Вертикаль/5422114012/Штода Е. С.</t>
  </si>
  <si>
    <t>ООО Сибдортехнология/5407474148/Шабалин П. В.</t>
  </si>
  <si>
    <t>ООО "Маслянинское ДРСУ"/5431107188/Просеков С. А.</t>
  </si>
  <si>
    <t>ООО "Дорсиб плюс"/5408159220/Дингес И. Я.</t>
  </si>
  <si>
    <t>ООО "СпецТрансСтрой"/5401329507/Арапов С. А.</t>
  </si>
  <si>
    <t>ООО «Сибдорстрой»/5404271213/Клюев А. А.</t>
  </si>
  <si>
    <t>ООО "НовосибСтройПроект"/5406769692/Мустафаева Ф.Ф.о.</t>
  </si>
  <si>
    <t>ООО"СтройКабель"/5404433672/Агаев Д. М. о.</t>
  </si>
  <si>
    <t>ООО "Эверест"5409000778/Горлов О. А.</t>
  </si>
  <si>
    <t xml:space="preserve">ООО "СК Рубин"/5438319632/Казарян А. С.
</t>
  </si>
  <si>
    <t>ООО "СК Рубин"/5438319632/Казарян А. С.</t>
  </si>
  <si>
    <t>ООО "НовосибСтройПроект"/5406769692/Мустафаев Ф. Ф.о.</t>
  </si>
  <si>
    <t>Средства федерального бюджета                   (МБТ)</t>
  </si>
  <si>
    <t xml:space="preserve">Ремонт а/д "Новосибирск - Колывань -Томск (в границах НСО)" в Новосибирском районе Новосибирской области </t>
  </si>
  <si>
    <t>Ремонт а/д 104 км а/д "Р-256" - Черепаново -  Маслянино в Черепановском районе Новосибирской области</t>
  </si>
  <si>
    <t>Средства федерального бюджета                   (МБТ)Резерв  (F)</t>
  </si>
  <si>
    <t>Ремонт 70 км а/д "К-12" - Пихтовка - Пономаревка в Колыванском районе Новосибирской области</t>
  </si>
  <si>
    <t>ООО "Мосты Сибири"/5405996886/Ходжаян А. Р.</t>
  </si>
  <si>
    <t>ООО СК "Лидер-Строй"//540601001/Медведев Е. В.</t>
  </si>
  <si>
    <t>03.11.2022</t>
  </si>
  <si>
    <t>24.11.2022</t>
  </si>
  <si>
    <t>ООО "НГС"/5406811753/К.В. Титов</t>
  </si>
  <si>
    <t>АО "Новосибирскавтодор"/5405162714/А.А. Воробьёв</t>
  </si>
  <si>
    <t>ООО "СТС-ПЛЮС"   /5405974032//Д.Б. Мальцев</t>
  </si>
  <si>
    <t>27.10.2022/    25.11.2022</t>
  </si>
  <si>
    <t>03.10.2022/      03.11.2022</t>
  </si>
  <si>
    <t>12.08.2022/        11.11.2022</t>
  </si>
  <si>
    <t>Реконструкция автомобильной дороги "67 км а/д "К-21" - Егорьевское" в Маслянинском районе Новосибирской области</t>
  </si>
  <si>
    <t xml:space="preserve"> кредиторская задолженность</t>
  </si>
  <si>
    <t>Ремонт а/д "Новосибирск-Кочки-Павлодар (в пред. РФ) " в Карасукском районе Новосибирской области  (кредиторская задолженность)</t>
  </si>
  <si>
    <t>Отчёт по реализации НП БКД в части автомобильных дорог регионального и межмуниципального значения за 2022 год (по состоянию на 30.12.2022)</t>
  </si>
  <si>
    <t>Подрядная организация</t>
  </si>
  <si>
    <t>Мощность объекта (факт)</t>
  </si>
  <si>
    <t>Итого  по ОБ (справочные объекты)</t>
  </si>
  <si>
    <t>ИП Диденко Денис Александрович/542709566536</t>
  </si>
  <si>
    <t>ООО «Новосибдорстрой»/5406682875/       Магомедов Н. Д.о.</t>
  </si>
  <si>
    <t xml:space="preserve">АО "Новосибирскавтодор"/5405162714/    Бондаренко Ю. А.
</t>
  </si>
  <si>
    <t xml:space="preserve"> Плановая дата завершения строительно-монтажных работ
</t>
  </si>
  <si>
    <t>АО "Новосибирскавтодор"/5405162714/Бондаренко Ю. А.</t>
  </si>
  <si>
    <t>ООО ПСК "ПУТЬ"/5433964283/С.А. Иноземцев</t>
  </si>
  <si>
    <t>ООО "ДМИ"/5409238227/А.С. Васильева</t>
  </si>
  <si>
    <t>ООО "МТ-СТРОЙ"/5405480114/ А.С. Оксаниченко</t>
  </si>
  <si>
    <t>АО "СоюзЕнисей"/4213006036/А.А. Никитин</t>
  </si>
  <si>
    <t>ООО "Инвестсройпроект"/5427107812/Н.Д. Бровкина</t>
  </si>
  <si>
    <t>ООО "Автодорремонт техно"/5406357219/И.Г. Никитин</t>
  </si>
  <si>
    <t>ООО Роад/5406515563/Котенко С.В.</t>
  </si>
  <si>
    <t>ООО "Новосибдорстрой"/5406682875/Н.Д. Магамедов</t>
  </si>
  <si>
    <t>ООО "НовосибирскГлавСтрой"/5406811753/  К.В. Титов</t>
  </si>
  <si>
    <t>ООО СК "СибСтрой"/5405479662/Ф.У. Гасанов</t>
  </si>
  <si>
    <t>софинанси-рование к субсидиям ФБ (4%)</t>
  </si>
  <si>
    <t>Выполнение,  тыс. рублей</t>
  </si>
  <si>
    <t>ИТОГО  по  объектам БКД</t>
  </si>
  <si>
    <t>СПРАВОЧНЫЕ ОБЪЕКТЫ в рамках федерального проекта «Содействие развитию автомобильных дорог регионального, межмуниципального и местного значения» государственной программы Российской Федерации «Развитие транспортной системы»</t>
  </si>
  <si>
    <t>в том числе  ИМБТ   (F):</t>
  </si>
  <si>
    <t>ИТОГО по  ИМБТ:</t>
  </si>
  <si>
    <t>Средства федерального бюджета                   (МБТ) F</t>
  </si>
  <si>
    <t>СПРАВОЧНЫЕ ОБЪЕКТЫ за счет средств областного бюджета</t>
  </si>
  <si>
    <t>ВСЕГО по СПРАВОЧНЫМ ОБЪЕКТАМ</t>
  </si>
  <si>
    <t>Мощность объекта
 (план по контракту)</t>
  </si>
  <si>
    <t>Федеральный проект «Региональная и местная дорожная сеть», входящего в состав национального проекта «Безопасные качественные дороги»</t>
  </si>
  <si>
    <t>Федеральный проект «Общесистемные меры развития дорожного хозяйства», входящего в состав национального проекта «Безопасные качественные дороги»</t>
  </si>
  <si>
    <t>Размещение автоматических пунктов весогабаритного контроля транспортных средств на автомобильных дорогах регионального и межмуниципального значения</t>
  </si>
  <si>
    <t xml:space="preserve"> 2022 год</t>
  </si>
  <si>
    <t>0 шт</t>
  </si>
  <si>
    <t>ИТОГО по объектам относящимся к достижению показателей Федерального проекта «Региональная и местная дорожная сеть», входящего в состав национального проекта «Безопасные качественные дороги»</t>
  </si>
  <si>
    <t xml:space="preserve">ПЛАН  БКД </t>
  </si>
  <si>
    <t>ООО "СтройДорСиб"/5452110833/
Бузениус А. А.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</si>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</sst>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#,##0.0"/>
    <numFmt numFmtId="167" formatCode="000"/>
    <numFmt numFmtId="168" formatCode="00"/>
    <numFmt numFmtId="169" formatCode="000\ 00\ 00"/>
    <numFmt numFmtId="170" formatCode="#,##0.0;[Red]\-#,##0.0"/>
    <numFmt numFmtId="171" formatCode="0.0"/>
    <numFmt numFmtId="172" formatCode="0.000"/>
    <numFmt numFmtId="173" formatCode="#,##0.000"/>
    <numFmt numFmtId="174" formatCode="[$-419]General"/>
    <numFmt numFmtId="175" formatCode="#,##0.0000"/>
    <numFmt numFmtId="176" formatCode="#,##0.000000"/>
  </numFmts>
  <fonts count="7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u/>
      <sz val="14"/>
      <color indexed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 CE"/>
      <family val="1"/>
      <charset val="238"/>
    </font>
    <font>
      <sz val="11"/>
      <color theme="1"/>
      <name val="Calibri"/>
      <family val="2"/>
      <scheme val="minor"/>
    </font>
    <font>
      <sz val="10"/>
      <name val="Courier"/>
      <family val="1"/>
      <charset val="204"/>
    </font>
    <font>
      <b/>
      <sz val="13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indexed="8"/>
      <name val="Times New Roman CE"/>
      <family val="1"/>
      <charset val="238"/>
    </font>
    <font>
      <sz val="11"/>
      <color indexed="8"/>
      <name val="Times New Roman CE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 CE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b/>
      <sz val="14"/>
      <color rgb="FF80008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6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32" fillId="0" borderId="0" applyFont="0" applyFill="0" applyBorder="0" applyAlignment="0" applyProtection="0"/>
    <xf numFmtId="4" fontId="34" fillId="0" borderId="1"/>
    <xf numFmtId="165" fontId="2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165" fontId="35" fillId="0" borderId="0" applyFont="0" applyFill="0" applyBorder="0" applyAlignment="0" applyProtection="0"/>
    <xf numFmtId="4" fontId="10" fillId="0" borderId="1"/>
    <xf numFmtId="0" fontId="36" fillId="0" borderId="0" applyNumberFormat="0" applyFill="0" applyBorder="0" applyAlignment="0" applyProtection="0"/>
    <xf numFmtId="0" fontId="9" fillId="0" borderId="0"/>
    <xf numFmtId="0" fontId="8" fillId="0" borderId="0"/>
    <xf numFmtId="0" fontId="7" fillId="0" borderId="0"/>
    <xf numFmtId="9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2" fillId="0" borderId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4" fillId="0" borderId="0"/>
    <xf numFmtId="0" fontId="44" fillId="0" borderId="0"/>
    <xf numFmtId="0" fontId="6" fillId="0" borderId="0"/>
    <xf numFmtId="0" fontId="5" fillId="0" borderId="0"/>
    <xf numFmtId="0" fontId="4" fillId="0" borderId="0"/>
    <xf numFmtId="0" fontId="32" fillId="5" borderId="66" applyNumberFormat="0" applyFon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74" fontId="67" fillId="0" borderId="0"/>
    <xf numFmtId="0" fontId="68" fillId="0" borderId="0"/>
    <xf numFmtId="0" fontId="20" fillId="0" borderId="0"/>
    <xf numFmtId="0" fontId="69" fillId="0" borderId="0"/>
    <xf numFmtId="0" fontId="70" fillId="0" borderId="0"/>
    <xf numFmtId="43" fontId="1" fillId="0" borderId="0" applyFont="0" applyFill="0" applyBorder="0" applyAlignment="0" applyProtection="0"/>
    <xf numFmtId="0" fontId="68" fillId="0" borderId="0"/>
    <xf numFmtId="0" fontId="11" fillId="0" borderId="0"/>
    <xf numFmtId="43" fontId="1" fillId="0" borderId="0" applyFont="0" applyFill="0" applyBorder="0" applyAlignment="0" applyProtection="0"/>
  </cellStyleXfs>
  <cellXfs count="570">
    <xf numFmtId="0" fontId="0" fillId="0" borderId="0" xfId="0"/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66" fontId="17" fillId="0" borderId="8" xfId="0" applyNumberFormat="1" applyFont="1" applyBorder="1" applyAlignment="1">
      <alignment horizontal="center" vertical="center" wrapText="1"/>
    </xf>
    <xf numFmtId="166" fontId="17" fillId="0" borderId="8" xfId="0" applyNumberFormat="1" applyFont="1" applyBorder="1" applyAlignment="1">
      <alignment horizontal="center" vertical="center"/>
    </xf>
    <xf numFmtId="166" fontId="17" fillId="0" borderId="8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166" fontId="17" fillId="0" borderId="9" xfId="0" applyNumberFormat="1" applyFont="1" applyBorder="1" applyAlignment="1">
      <alignment horizontal="center" vertical="center" wrapText="1"/>
    </xf>
    <xf numFmtId="166" fontId="17" fillId="0" borderId="9" xfId="0" applyNumberFormat="1" applyFont="1" applyBorder="1" applyAlignment="1">
      <alignment horizontal="center" vertical="center"/>
    </xf>
    <xf numFmtId="166" fontId="17" fillId="0" borderId="10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0" borderId="0" xfId="1" applyFont="1" applyAlignment="1" applyProtection="1">
      <alignment horizontal="left" vertical="center"/>
    </xf>
    <xf numFmtId="16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9" fillId="0" borderId="0" xfId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2" fillId="0" borderId="0" xfId="0" applyFont="1"/>
    <xf numFmtId="1" fontId="12" fillId="0" borderId="0" xfId="0" applyNumberFormat="1" applyFont="1"/>
    <xf numFmtId="0" fontId="23" fillId="0" borderId="0" xfId="0" applyFont="1"/>
    <xf numFmtId="0" fontId="13" fillId="0" borderId="0" xfId="0" applyFont="1" applyAlignment="1">
      <alignment horizontal="left" vertical="center"/>
    </xf>
    <xf numFmtId="1" fontId="17" fillId="0" borderId="15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center"/>
    </xf>
    <xf numFmtId="166" fontId="17" fillId="0" borderId="10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24" fillId="0" borderId="0" xfId="3" applyFont="1" applyProtection="1">
      <protection hidden="1"/>
    </xf>
    <xf numFmtId="0" fontId="26" fillId="0" borderId="0" xfId="0" applyFont="1"/>
    <xf numFmtId="167" fontId="25" fillId="0" borderId="19" xfId="3" applyNumberFormat="1" applyFont="1" applyFill="1" applyBorder="1" applyAlignment="1" applyProtection="1">
      <alignment horizontal="center" vertical="center" wrapText="1"/>
      <protection hidden="1"/>
    </xf>
    <xf numFmtId="168" fontId="25" fillId="0" borderId="19" xfId="3" applyNumberFormat="1" applyFont="1" applyFill="1" applyBorder="1" applyAlignment="1" applyProtection="1">
      <alignment horizontal="center" vertical="center"/>
      <protection hidden="1"/>
    </xf>
    <xf numFmtId="168" fontId="25" fillId="0" borderId="15" xfId="3" applyNumberFormat="1" applyFont="1" applyFill="1" applyBorder="1" applyAlignment="1" applyProtection="1">
      <alignment horizontal="center" vertical="center"/>
      <protection hidden="1"/>
    </xf>
    <xf numFmtId="169" fontId="25" fillId="0" borderId="19" xfId="3" applyNumberFormat="1" applyFont="1" applyFill="1" applyBorder="1" applyAlignment="1" applyProtection="1">
      <alignment horizontal="center" vertical="center"/>
      <protection hidden="1"/>
    </xf>
    <xf numFmtId="167" fontId="25" fillId="0" borderId="19" xfId="3" applyNumberFormat="1" applyFont="1" applyFill="1" applyBorder="1" applyAlignment="1" applyProtection="1">
      <alignment horizontal="center" vertical="center"/>
      <protection hidden="1"/>
    </xf>
    <xf numFmtId="170" fontId="25" fillId="0" borderId="15" xfId="3" applyNumberFormat="1" applyFont="1" applyFill="1" applyBorder="1" applyAlignment="1" applyProtection="1">
      <alignment horizontal="right" vertical="center"/>
      <protection hidden="1"/>
    </xf>
    <xf numFmtId="0" fontId="24" fillId="0" borderId="0" xfId="3" applyFont="1"/>
    <xf numFmtId="167" fontId="20" fillId="0" borderId="19" xfId="3" applyNumberFormat="1" applyFont="1" applyFill="1" applyBorder="1" applyAlignment="1" applyProtection="1">
      <alignment horizontal="center" vertical="center" wrapText="1"/>
      <protection hidden="1"/>
    </xf>
    <xf numFmtId="168" fontId="20" fillId="0" borderId="19" xfId="3" applyNumberFormat="1" applyFont="1" applyFill="1" applyBorder="1" applyAlignment="1" applyProtection="1">
      <alignment horizontal="center" vertical="center"/>
      <protection hidden="1"/>
    </xf>
    <xf numFmtId="168" fontId="20" fillId="0" borderId="15" xfId="3" applyNumberFormat="1" applyFont="1" applyFill="1" applyBorder="1" applyAlignment="1" applyProtection="1">
      <alignment horizontal="center" vertical="center"/>
      <protection hidden="1"/>
    </xf>
    <xf numFmtId="169" fontId="20" fillId="0" borderId="19" xfId="3" applyNumberFormat="1" applyFont="1" applyFill="1" applyBorder="1" applyAlignment="1" applyProtection="1">
      <alignment horizontal="center" vertical="center"/>
      <protection hidden="1"/>
    </xf>
    <xf numFmtId="167" fontId="20" fillId="0" borderId="19" xfId="3" applyNumberFormat="1" applyFont="1" applyFill="1" applyBorder="1" applyAlignment="1" applyProtection="1">
      <alignment horizontal="center" vertical="center"/>
      <protection hidden="1"/>
    </xf>
    <xf numFmtId="170" fontId="20" fillId="0" borderId="15" xfId="3" applyNumberFormat="1" applyFont="1" applyFill="1" applyBorder="1" applyAlignment="1" applyProtection="1">
      <alignment horizontal="right" vertical="center"/>
      <protection hidden="1"/>
    </xf>
    <xf numFmtId="167" fontId="20" fillId="0" borderId="20" xfId="3" applyNumberFormat="1" applyFont="1" applyFill="1" applyBorder="1" applyAlignment="1" applyProtection="1">
      <alignment horizontal="center" vertical="center" wrapText="1"/>
      <protection hidden="1"/>
    </xf>
    <xf numFmtId="168" fontId="20" fillId="0" borderId="20" xfId="3" applyNumberFormat="1" applyFont="1" applyFill="1" applyBorder="1" applyAlignment="1" applyProtection="1">
      <alignment horizontal="center" vertical="center"/>
      <protection hidden="1"/>
    </xf>
    <xf numFmtId="168" fontId="20" fillId="0" borderId="1" xfId="3" applyNumberFormat="1" applyFont="1" applyFill="1" applyBorder="1" applyAlignment="1" applyProtection="1">
      <alignment horizontal="center" vertical="center"/>
      <protection hidden="1"/>
    </xf>
    <xf numFmtId="169" fontId="20" fillId="0" borderId="20" xfId="3" applyNumberFormat="1" applyFont="1" applyFill="1" applyBorder="1" applyAlignment="1" applyProtection="1">
      <alignment horizontal="center" vertical="center"/>
      <protection hidden="1"/>
    </xf>
    <xf numFmtId="167" fontId="20" fillId="0" borderId="20" xfId="3" applyNumberFormat="1" applyFont="1" applyFill="1" applyBorder="1" applyAlignment="1" applyProtection="1">
      <alignment horizontal="center" vertical="center"/>
      <protection hidden="1"/>
    </xf>
    <xf numFmtId="170" fontId="20" fillId="0" borderId="1" xfId="3" applyNumberFormat="1" applyFont="1" applyFill="1" applyBorder="1" applyAlignment="1" applyProtection="1">
      <alignment horizontal="right" vertical="center"/>
      <protection hidden="1"/>
    </xf>
    <xf numFmtId="167" fontId="20" fillId="0" borderId="21" xfId="3" applyNumberFormat="1" applyFont="1" applyFill="1" applyBorder="1" applyAlignment="1" applyProtection="1">
      <alignment horizontal="center" vertical="center" wrapText="1"/>
      <protection hidden="1"/>
    </xf>
    <xf numFmtId="168" fontId="20" fillId="0" borderId="21" xfId="3" applyNumberFormat="1" applyFont="1" applyFill="1" applyBorder="1" applyAlignment="1" applyProtection="1">
      <alignment horizontal="center" vertical="center"/>
      <protection hidden="1"/>
    </xf>
    <xf numFmtId="169" fontId="20" fillId="0" borderId="4" xfId="3" applyNumberFormat="1" applyFont="1" applyFill="1" applyBorder="1" applyAlignment="1" applyProtection="1">
      <alignment horizontal="center" vertical="center"/>
      <protection hidden="1"/>
    </xf>
    <xf numFmtId="170" fontId="20" fillId="0" borderId="4" xfId="3" applyNumberFormat="1" applyFont="1" applyFill="1" applyBorder="1" applyAlignment="1" applyProtection="1">
      <alignment horizontal="right" vertical="center"/>
      <protection hidden="1"/>
    </xf>
    <xf numFmtId="170" fontId="20" fillId="0" borderId="20" xfId="3" applyNumberFormat="1" applyFont="1" applyFill="1" applyBorder="1" applyAlignment="1" applyProtection="1">
      <alignment horizontal="right" vertical="center"/>
      <protection hidden="1"/>
    </xf>
    <xf numFmtId="0" fontId="25" fillId="0" borderId="22" xfId="3" applyNumberFormat="1" applyFont="1" applyFill="1" applyBorder="1" applyAlignment="1" applyProtection="1">
      <alignment horizontal="left" vertical="center" wrapText="1"/>
      <protection hidden="1"/>
    </xf>
    <xf numFmtId="170" fontId="25" fillId="0" borderId="23" xfId="3" applyNumberFormat="1" applyFont="1" applyFill="1" applyBorder="1" applyAlignment="1" applyProtection="1">
      <alignment horizontal="right" vertical="center"/>
      <protection hidden="1"/>
    </xf>
    <xf numFmtId="0" fontId="20" fillId="0" borderId="22" xfId="3" applyNumberFormat="1" applyFont="1" applyFill="1" applyBorder="1" applyAlignment="1" applyProtection="1">
      <alignment horizontal="left" vertical="center" wrapText="1"/>
      <protection hidden="1"/>
    </xf>
    <xf numFmtId="170" fontId="20" fillId="0" borderId="23" xfId="3" applyNumberFormat="1" applyFont="1" applyFill="1" applyBorder="1" applyAlignment="1" applyProtection="1">
      <alignment horizontal="right" vertical="center"/>
      <protection hidden="1"/>
    </xf>
    <xf numFmtId="0" fontId="20" fillId="0" borderId="24" xfId="3" applyNumberFormat="1" applyFont="1" applyFill="1" applyBorder="1" applyAlignment="1" applyProtection="1">
      <alignment horizontal="left" vertical="center" wrapText="1"/>
      <protection hidden="1"/>
    </xf>
    <xf numFmtId="170" fontId="20" fillId="0" borderId="25" xfId="3" applyNumberFormat="1" applyFont="1" applyFill="1" applyBorder="1" applyAlignment="1" applyProtection="1">
      <alignment horizontal="right" vertical="center"/>
      <protection hidden="1"/>
    </xf>
    <xf numFmtId="0" fontId="20" fillId="0" borderId="26" xfId="3" applyNumberFormat="1" applyFont="1" applyFill="1" applyBorder="1" applyAlignment="1" applyProtection="1">
      <alignment horizontal="left" vertical="center" wrapText="1"/>
      <protection hidden="1"/>
    </xf>
    <xf numFmtId="167" fontId="20" fillId="0" borderId="0" xfId="3" applyNumberFormat="1" applyFont="1" applyFill="1" applyBorder="1" applyAlignment="1" applyProtection="1">
      <alignment horizontal="center" vertical="center"/>
      <protection hidden="1"/>
    </xf>
    <xf numFmtId="170" fontId="20" fillId="0" borderId="27" xfId="3" applyNumberFormat="1" applyFont="1" applyFill="1" applyBorder="1" applyAlignment="1" applyProtection="1">
      <alignment horizontal="right" vertical="center"/>
      <protection hidden="1"/>
    </xf>
    <xf numFmtId="0" fontId="20" fillId="0" borderId="28" xfId="3" applyNumberFormat="1" applyFont="1" applyFill="1" applyBorder="1" applyAlignment="1" applyProtection="1">
      <alignment horizontal="left" vertical="center" wrapText="1"/>
      <protection hidden="1"/>
    </xf>
    <xf numFmtId="167" fontId="20" fillId="0" borderId="29" xfId="3" applyNumberFormat="1" applyFont="1" applyFill="1" applyBorder="1" applyAlignment="1" applyProtection="1">
      <alignment horizontal="center" vertical="center" wrapText="1"/>
      <protection hidden="1"/>
    </xf>
    <xf numFmtId="168" fontId="20" fillId="0" borderId="29" xfId="3" applyNumberFormat="1" applyFont="1" applyFill="1" applyBorder="1" applyAlignment="1" applyProtection="1">
      <alignment horizontal="center" vertical="center"/>
      <protection hidden="1"/>
    </xf>
    <xf numFmtId="169" fontId="20" fillId="0" borderId="3" xfId="3" applyNumberFormat="1" applyFont="1" applyFill="1" applyBorder="1" applyAlignment="1" applyProtection="1">
      <alignment horizontal="center" vertical="center"/>
      <protection hidden="1"/>
    </xf>
    <xf numFmtId="167" fontId="20" fillId="0" borderId="30" xfId="3" applyNumberFormat="1" applyFont="1" applyFill="1" applyBorder="1" applyAlignment="1" applyProtection="1">
      <alignment horizontal="center" vertical="center"/>
      <protection hidden="1"/>
    </xf>
    <xf numFmtId="170" fontId="20" fillId="0" borderId="3" xfId="3" applyNumberFormat="1" applyFont="1" applyFill="1" applyBorder="1" applyAlignment="1" applyProtection="1">
      <alignment horizontal="right" vertical="center"/>
      <protection hidden="1"/>
    </xf>
    <xf numFmtId="170" fontId="20" fillId="0" borderId="31" xfId="3" applyNumberFormat="1" applyFont="1" applyFill="1" applyBorder="1" applyAlignment="1" applyProtection="1">
      <alignment horizontal="right" vertical="center"/>
      <protection hidden="1"/>
    </xf>
    <xf numFmtId="0" fontId="25" fillId="0" borderId="26" xfId="3" applyNumberFormat="1" applyFont="1" applyFill="1" applyBorder="1" applyAlignment="1" applyProtection="1">
      <alignment horizontal="left" vertical="center" wrapText="1"/>
      <protection hidden="1"/>
    </xf>
    <xf numFmtId="167" fontId="25" fillId="0" borderId="21" xfId="3" applyNumberFormat="1" applyFont="1" applyFill="1" applyBorder="1" applyAlignment="1" applyProtection="1">
      <alignment horizontal="center" vertical="center" wrapText="1"/>
      <protection hidden="1"/>
    </xf>
    <xf numFmtId="168" fontId="25" fillId="0" borderId="21" xfId="3" applyNumberFormat="1" applyFont="1" applyFill="1" applyBorder="1" applyAlignment="1" applyProtection="1">
      <alignment horizontal="center" vertical="center"/>
      <protection hidden="1"/>
    </xf>
    <xf numFmtId="168" fontId="25" fillId="0" borderId="4" xfId="3" applyNumberFormat="1" applyFont="1" applyFill="1" applyBorder="1" applyAlignment="1" applyProtection="1">
      <alignment horizontal="center" vertical="center"/>
      <protection hidden="1"/>
    </xf>
    <xf numFmtId="169" fontId="25" fillId="0" borderId="21" xfId="3" applyNumberFormat="1" applyFont="1" applyFill="1" applyBorder="1" applyAlignment="1" applyProtection="1">
      <alignment horizontal="center" vertical="center"/>
      <protection hidden="1"/>
    </xf>
    <xf numFmtId="167" fontId="25" fillId="0" borderId="21" xfId="3" applyNumberFormat="1" applyFont="1" applyFill="1" applyBorder="1" applyAlignment="1" applyProtection="1">
      <alignment horizontal="center" vertical="center"/>
      <protection hidden="1"/>
    </xf>
    <xf numFmtId="170" fontId="25" fillId="0" borderId="1" xfId="3" applyNumberFormat="1" applyFont="1" applyFill="1" applyBorder="1" applyAlignment="1" applyProtection="1">
      <alignment horizontal="right" vertical="center"/>
      <protection hidden="1"/>
    </xf>
    <xf numFmtId="0" fontId="27" fillId="0" borderId="0" xfId="3" applyFont="1" applyProtection="1">
      <protection hidden="1"/>
    </xf>
    <xf numFmtId="0" fontId="27" fillId="0" borderId="0" xfId="3" applyFont="1"/>
    <xf numFmtId="0" fontId="25" fillId="0" borderId="32" xfId="3" applyNumberFormat="1" applyFont="1" applyFill="1" applyBorder="1" applyAlignment="1" applyProtection="1">
      <alignment horizontal="left" vertical="center" wrapText="1"/>
      <protection hidden="1"/>
    </xf>
    <xf numFmtId="167" fontId="25" fillId="0" borderId="33" xfId="3" applyNumberFormat="1" applyFont="1" applyFill="1" applyBorder="1" applyAlignment="1" applyProtection="1">
      <alignment horizontal="center" vertical="center" wrapText="1"/>
      <protection hidden="1"/>
    </xf>
    <xf numFmtId="168" fontId="25" fillId="0" borderId="33" xfId="3" applyNumberFormat="1" applyFont="1" applyFill="1" applyBorder="1" applyAlignment="1" applyProtection="1">
      <alignment horizontal="center" vertical="center"/>
      <protection hidden="1"/>
    </xf>
    <xf numFmtId="168" fontId="25" fillId="0" borderId="2" xfId="3" applyNumberFormat="1" applyFont="1" applyFill="1" applyBorder="1" applyAlignment="1" applyProtection="1">
      <alignment horizontal="center" vertical="center"/>
      <protection hidden="1"/>
    </xf>
    <xf numFmtId="169" fontId="25" fillId="0" borderId="33" xfId="3" applyNumberFormat="1" applyFont="1" applyFill="1" applyBorder="1" applyAlignment="1" applyProtection="1">
      <alignment horizontal="center" vertical="center"/>
      <protection hidden="1"/>
    </xf>
    <xf numFmtId="167" fontId="25" fillId="0" borderId="2" xfId="3" applyNumberFormat="1" applyFont="1" applyFill="1" applyBorder="1" applyAlignment="1" applyProtection="1">
      <alignment horizontal="center" vertical="center"/>
      <protection hidden="1"/>
    </xf>
    <xf numFmtId="170" fontId="25" fillId="0" borderId="2" xfId="3" applyNumberFormat="1" applyFont="1" applyFill="1" applyBorder="1" applyAlignment="1" applyProtection="1">
      <alignment horizontal="right" vertical="center"/>
      <protection hidden="1"/>
    </xf>
    <xf numFmtId="170" fontId="25" fillId="0" borderId="34" xfId="3" applyNumberFormat="1" applyFont="1" applyFill="1" applyBorder="1" applyAlignment="1" applyProtection="1">
      <alignment horizontal="right" vertical="center"/>
      <protection hidden="1"/>
    </xf>
    <xf numFmtId="170" fontId="25" fillId="0" borderId="25" xfId="3" applyNumberFormat="1" applyFont="1" applyFill="1" applyBorder="1" applyAlignment="1" applyProtection="1">
      <alignment horizontal="right" vertical="center"/>
      <protection hidden="1"/>
    </xf>
    <xf numFmtId="0" fontId="17" fillId="0" borderId="6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26" fillId="0" borderId="0" xfId="0" applyFont="1" applyBorder="1"/>
    <xf numFmtId="0" fontId="14" fillId="0" borderId="0" xfId="0" applyFont="1" applyBorder="1"/>
    <xf numFmtId="166" fontId="17" fillId="0" borderId="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3" fillId="0" borderId="11" xfId="3" applyNumberFormat="1" applyFont="1" applyFill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28" fillId="0" borderId="0" xfId="0" applyFont="1" applyAlignment="1"/>
    <xf numFmtId="0" fontId="1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8" fillId="0" borderId="36" xfId="0" applyFont="1" applyBorder="1" applyAlignment="1">
      <alignment vertical="center" wrapText="1"/>
    </xf>
    <xf numFmtId="0" fontId="17" fillId="0" borderId="9" xfId="0" applyFont="1" applyBorder="1"/>
    <xf numFmtId="0" fontId="17" fillId="0" borderId="3" xfId="0" applyFont="1" applyBorder="1"/>
    <xf numFmtId="0" fontId="17" fillId="0" borderId="8" xfId="0" applyFont="1" applyBorder="1"/>
    <xf numFmtId="0" fontId="17" fillId="0" borderId="35" xfId="0" applyFont="1" applyBorder="1" applyAlignment="1">
      <alignment vertical="center" wrapText="1"/>
    </xf>
    <xf numFmtId="0" fontId="0" fillId="0" borderId="0" xfId="0" applyBorder="1"/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171" fontId="17" fillId="0" borderId="9" xfId="0" applyNumberFormat="1" applyFont="1" applyBorder="1" applyAlignment="1">
      <alignment horizontal="center" vertical="center"/>
    </xf>
    <xf numFmtId="171" fontId="17" fillId="0" borderId="8" xfId="0" applyNumberFormat="1" applyFont="1" applyBorder="1" applyAlignment="1">
      <alignment horizontal="center" vertical="center"/>
    </xf>
    <xf numFmtId="171" fontId="17" fillId="0" borderId="3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166" fontId="17" fillId="0" borderId="37" xfId="0" applyNumberFormat="1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171" fontId="17" fillId="0" borderId="42" xfId="0" applyNumberFormat="1" applyFont="1" applyBorder="1" applyAlignment="1">
      <alignment horizontal="center" vertical="center"/>
    </xf>
    <xf numFmtId="171" fontId="17" fillId="0" borderId="43" xfId="0" applyNumberFormat="1" applyFont="1" applyBorder="1" applyAlignment="1">
      <alignment horizontal="center" vertical="center"/>
    </xf>
    <xf numFmtId="171" fontId="17" fillId="0" borderId="31" xfId="0" applyNumberFormat="1" applyFont="1" applyBorder="1" applyAlignment="1">
      <alignment horizontal="center" vertical="center"/>
    </xf>
    <xf numFmtId="166" fontId="17" fillId="0" borderId="38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1" fontId="20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33" fillId="0" borderId="0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>
      <alignment vertical="center" wrapText="1"/>
    </xf>
    <xf numFmtId="1" fontId="20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" fontId="20" fillId="0" borderId="0" xfId="0" applyNumberFormat="1" applyFont="1" applyFill="1" applyAlignment="1">
      <alignment horizontal="center" vertical="center"/>
    </xf>
    <xf numFmtId="1" fontId="20" fillId="0" borderId="0" xfId="0" applyNumberFormat="1" applyFont="1" applyFill="1" applyAlignment="1">
      <alignment horizontal="center" vertical="center"/>
    </xf>
    <xf numFmtId="4" fontId="20" fillId="0" borderId="0" xfId="0" applyNumberFormat="1" applyFont="1" applyFill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14" fontId="17" fillId="2" borderId="20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 applyProtection="1">
      <alignment vertical="center" wrapText="1"/>
    </xf>
    <xf numFmtId="166" fontId="17" fillId="2" borderId="1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Fill="1" applyAlignment="1">
      <alignment horizontal="center" vertical="center"/>
    </xf>
    <xf numFmtId="4" fontId="17" fillId="2" borderId="1" xfId="0" applyNumberFormat="1" applyFont="1" applyFill="1" applyBorder="1" applyAlignment="1" applyProtection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 applyProtection="1">
      <alignment horizontal="center" vertical="center" wrapText="1"/>
    </xf>
    <xf numFmtId="4" fontId="25" fillId="2" borderId="0" xfId="0" applyNumberFormat="1" applyFont="1" applyFill="1" applyAlignment="1">
      <alignment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72" fontId="25" fillId="2" borderId="0" xfId="0" applyNumberFormat="1" applyFont="1" applyFill="1" applyAlignment="1">
      <alignment vertical="center"/>
    </xf>
    <xf numFmtId="0" fontId="61" fillId="2" borderId="0" xfId="0" applyFont="1" applyFill="1" applyAlignment="1">
      <alignment vertical="center"/>
    </xf>
    <xf numFmtId="4" fontId="61" fillId="2" borderId="0" xfId="0" applyNumberFormat="1" applyFont="1" applyFill="1" applyAlignment="1">
      <alignment vertical="center"/>
    </xf>
    <xf numFmtId="172" fontId="61" fillId="2" borderId="0" xfId="0" applyNumberFormat="1" applyFont="1" applyFill="1" applyAlignment="1">
      <alignment vertical="center"/>
    </xf>
    <xf numFmtId="0" fontId="61" fillId="2" borderId="0" xfId="0" applyFont="1" applyFill="1" applyBorder="1" applyAlignment="1">
      <alignment vertical="center"/>
    </xf>
    <xf numFmtId="0" fontId="62" fillId="2" borderId="0" xfId="0" applyFont="1" applyFill="1" applyBorder="1" applyAlignment="1">
      <alignment vertical="center" wrapText="1"/>
    </xf>
    <xf numFmtId="0" fontId="62" fillId="2" borderId="0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>
      <alignment horizontal="center" vertical="center"/>
    </xf>
    <xf numFmtId="4" fontId="50" fillId="2" borderId="1" xfId="0" applyNumberFormat="1" applyFont="1" applyFill="1" applyBorder="1" applyAlignment="1">
      <alignment vertical="center"/>
    </xf>
    <xf numFmtId="0" fontId="25" fillId="4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5" fillId="3" borderId="0" xfId="0" applyFont="1" applyFill="1" applyBorder="1" applyAlignment="1">
      <alignment vertical="center"/>
    </xf>
    <xf numFmtId="0" fontId="33" fillId="3" borderId="0" xfId="0" applyFont="1" applyFill="1" applyBorder="1" applyAlignment="1">
      <alignment vertical="center" wrapText="1"/>
    </xf>
    <xf numFmtId="0" fontId="33" fillId="3" borderId="0" xfId="0" applyFont="1" applyFill="1" applyBorder="1" applyAlignment="1" applyProtection="1">
      <alignment vertical="center" wrapText="1"/>
    </xf>
    <xf numFmtId="0" fontId="25" fillId="6" borderId="0" xfId="0" applyFont="1" applyFill="1" applyAlignment="1">
      <alignment vertical="center"/>
    </xf>
    <xf numFmtId="0" fontId="25" fillId="6" borderId="0" xfId="0" applyFont="1" applyFill="1" applyBorder="1" applyAlignment="1">
      <alignment vertical="center"/>
    </xf>
    <xf numFmtId="0" fontId="33" fillId="6" borderId="0" xfId="0" applyFont="1" applyFill="1" applyBorder="1" applyAlignment="1">
      <alignment vertical="center" wrapText="1"/>
    </xf>
    <xf numFmtId="0" fontId="33" fillId="6" borderId="0" xfId="0" applyFont="1" applyFill="1" applyBorder="1" applyAlignment="1" applyProtection="1">
      <alignment vertical="center" wrapText="1"/>
    </xf>
    <xf numFmtId="175" fontId="17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left" vertical="center" wrapText="1"/>
    </xf>
    <xf numFmtId="176" fontId="54" fillId="2" borderId="1" xfId="30" applyNumberFormat="1" applyFont="1" applyFill="1" applyBorder="1" applyAlignment="1" applyProtection="1">
      <alignment vertical="center" wrapText="1"/>
    </xf>
    <xf numFmtId="0" fontId="25" fillId="4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 wrapText="1"/>
    </xf>
    <xf numFmtId="0" fontId="33" fillId="4" borderId="0" xfId="0" applyFont="1" applyFill="1" applyBorder="1" applyAlignment="1" applyProtection="1">
      <alignment vertical="center" wrapText="1"/>
    </xf>
    <xf numFmtId="0" fontId="2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1" fontId="20" fillId="2" borderId="0" xfId="0" applyNumberFormat="1" applyFont="1" applyFill="1" applyAlignment="1">
      <alignment vertical="center"/>
    </xf>
    <xf numFmtId="1" fontId="20" fillId="2" borderId="0" xfId="0" applyNumberFormat="1" applyFont="1" applyFill="1" applyBorder="1" applyAlignment="1">
      <alignment vertical="center"/>
    </xf>
    <xf numFmtId="4" fontId="51" fillId="2" borderId="0" xfId="0" applyNumberFormat="1" applyFont="1" applyFill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 applyAlignment="1" applyProtection="1">
      <alignment horizontal="center" vertical="center" wrapText="1"/>
    </xf>
    <xf numFmtId="173" fontId="13" fillId="2" borderId="1" xfId="0" applyNumberFormat="1" applyFont="1" applyFill="1" applyBorder="1" applyAlignment="1">
      <alignment horizontal="center" vertical="center" wrapText="1"/>
    </xf>
    <xf numFmtId="176" fontId="38" fillId="2" borderId="1" xfId="0" applyNumberFormat="1" applyFont="1" applyFill="1" applyBorder="1" applyAlignment="1" applyProtection="1">
      <alignment horizontal="left" vertical="center" wrapText="1"/>
    </xf>
    <xf numFmtId="176" fontId="17" fillId="2" borderId="15" xfId="0" applyNumberFormat="1" applyFont="1" applyFill="1" applyBorder="1" applyAlignment="1">
      <alignment horizontal="center" vertical="center"/>
    </xf>
    <xf numFmtId="176" fontId="54" fillId="2" borderId="4" xfId="30" applyNumberFormat="1" applyFont="1" applyFill="1" applyBorder="1" applyAlignment="1" applyProtection="1">
      <alignment vertical="center" wrapText="1"/>
    </xf>
    <xf numFmtId="0" fontId="54" fillId="2" borderId="1" xfId="30" applyFont="1" applyFill="1" applyBorder="1" applyAlignment="1" applyProtection="1">
      <alignment vertical="center" wrapText="1"/>
    </xf>
    <xf numFmtId="0" fontId="54" fillId="2" borderId="15" xfId="30" applyFont="1" applyFill="1" applyBorder="1" applyAlignment="1" applyProtection="1">
      <alignment vertical="center" wrapText="1"/>
    </xf>
    <xf numFmtId="173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2" borderId="53" xfId="0" applyFont="1" applyFill="1" applyBorder="1" applyAlignment="1" applyProtection="1">
      <alignment horizontal="left" vertical="center" wrapText="1"/>
    </xf>
    <xf numFmtId="49" fontId="20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4" fontId="20" fillId="2" borderId="28" xfId="0" applyNumberFormat="1" applyFont="1" applyFill="1" applyBorder="1" applyAlignment="1">
      <alignment horizontal="center" vertical="center"/>
    </xf>
    <xf numFmtId="4" fontId="20" fillId="2" borderId="30" xfId="0" applyNumberFormat="1" applyFont="1" applyFill="1" applyBorder="1" applyAlignment="1">
      <alignment horizontal="center" vertical="center"/>
    </xf>
    <xf numFmtId="4" fontId="46" fillId="2" borderId="30" xfId="0" applyNumberFormat="1" applyFont="1" applyFill="1" applyBorder="1" applyAlignment="1">
      <alignment horizontal="center" vertical="center" wrapText="1"/>
    </xf>
    <xf numFmtId="4" fontId="20" fillId="2" borderId="30" xfId="0" applyNumberFormat="1" applyFont="1" applyFill="1" applyBorder="1" applyAlignment="1">
      <alignment horizontal="center" vertical="center" wrapText="1"/>
    </xf>
    <xf numFmtId="4" fontId="46" fillId="2" borderId="65" xfId="0" applyNumberFormat="1" applyFont="1" applyFill="1" applyBorder="1" applyAlignment="1">
      <alignment horizontal="center" vertical="center" wrapText="1"/>
    </xf>
    <xf numFmtId="4" fontId="46" fillId="2" borderId="0" xfId="0" applyNumberFormat="1" applyFont="1" applyFill="1" applyBorder="1" applyAlignment="1">
      <alignment horizontal="center" vertical="center" wrapText="1"/>
    </xf>
    <xf numFmtId="173" fontId="13" fillId="2" borderId="1" xfId="0" applyNumberFormat="1" applyFont="1" applyFill="1" applyBorder="1" applyAlignment="1" applyProtection="1">
      <alignment horizontal="center" vertical="center" wrapText="1"/>
    </xf>
    <xf numFmtId="166" fontId="28" fillId="2" borderId="1" xfId="0" applyNumberFormat="1" applyFont="1" applyFill="1" applyBorder="1" applyAlignment="1" applyProtection="1">
      <alignment horizontal="center" vertical="center" wrapText="1"/>
    </xf>
    <xf numFmtId="166" fontId="13" fillId="2" borderId="1" xfId="0" applyNumberFormat="1" applyFont="1" applyFill="1" applyBorder="1" applyAlignment="1" applyProtection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  <xf numFmtId="166" fontId="13" fillId="2" borderId="15" xfId="0" applyNumberFormat="1" applyFont="1" applyFill="1" applyBorder="1" applyAlignment="1" applyProtection="1">
      <alignment horizontal="center" vertical="center" wrapText="1"/>
    </xf>
    <xf numFmtId="166" fontId="16" fillId="2" borderId="1" xfId="0" applyNumberFormat="1" applyFont="1" applyFill="1" applyBorder="1" applyAlignment="1">
      <alignment horizontal="center" vertical="center" wrapText="1"/>
    </xf>
    <xf numFmtId="166" fontId="30" fillId="2" borderId="4" xfId="0" applyNumberFormat="1" applyFont="1" applyFill="1" applyBorder="1" applyAlignment="1">
      <alignment horizontal="center" vertical="center" wrapText="1"/>
    </xf>
    <xf numFmtId="166" fontId="17" fillId="2" borderId="1" xfId="0" applyNumberFormat="1" applyFont="1" applyFill="1" applyBorder="1" applyAlignment="1" applyProtection="1">
      <alignment horizontal="center" vertical="center" wrapText="1"/>
    </xf>
    <xf numFmtId="166" fontId="17" fillId="2" borderId="53" xfId="0" applyNumberFormat="1" applyFont="1" applyFill="1" applyBorder="1" applyAlignment="1" applyProtection="1">
      <alignment horizontal="center" vertical="center" wrapText="1"/>
    </xf>
    <xf numFmtId="166" fontId="22" fillId="2" borderId="1" xfId="0" applyNumberFormat="1" applyFont="1" applyFill="1" applyBorder="1" applyAlignment="1" applyProtection="1">
      <alignment horizontal="center" vertical="center" wrapText="1"/>
    </xf>
    <xf numFmtId="176" fontId="22" fillId="7" borderId="16" xfId="0" applyNumberFormat="1" applyFont="1" applyFill="1" applyBorder="1" applyAlignment="1">
      <alignment horizontal="center" vertical="center"/>
    </xf>
    <xf numFmtId="176" fontId="40" fillId="7" borderId="11" xfId="0" applyNumberFormat="1" applyFont="1" applyFill="1" applyBorder="1" applyAlignment="1" applyProtection="1">
      <alignment horizontal="center" vertical="center" wrapText="1"/>
    </xf>
    <xf numFmtId="4" fontId="40" fillId="7" borderId="11" xfId="29" applyNumberFormat="1" applyFont="1" applyFill="1" applyBorder="1" applyAlignment="1">
      <alignment horizontal="center" vertical="center" wrapText="1"/>
    </xf>
    <xf numFmtId="173" fontId="40" fillId="7" borderId="11" xfId="29" applyNumberFormat="1" applyFont="1" applyFill="1" applyBorder="1" applyAlignment="1">
      <alignment horizontal="center" vertical="center" wrapText="1"/>
    </xf>
    <xf numFmtId="173" fontId="22" fillId="7" borderId="11" xfId="0" applyNumberFormat="1" applyFont="1" applyFill="1" applyBorder="1" applyAlignment="1">
      <alignment horizontal="center" vertical="center" wrapText="1"/>
    </xf>
    <xf numFmtId="166" fontId="40" fillId="7" borderId="11" xfId="0" applyNumberFormat="1" applyFont="1" applyFill="1" applyBorder="1" applyAlignment="1" applyProtection="1">
      <alignment horizontal="center" vertical="center" wrapText="1"/>
    </xf>
    <xf numFmtId="4" fontId="54" fillId="2" borderId="4" xfId="30" applyNumberFormat="1" applyFont="1" applyFill="1" applyBorder="1" applyAlignment="1" applyProtection="1">
      <alignment vertical="center" wrapText="1"/>
    </xf>
    <xf numFmtId="176" fontId="17" fillId="7" borderId="1" xfId="0" applyNumberFormat="1" applyFont="1" applyFill="1" applyBorder="1" applyAlignment="1">
      <alignment horizontal="center" vertical="center"/>
    </xf>
    <xf numFmtId="176" fontId="38" fillId="7" borderId="1" xfId="0" applyNumberFormat="1" applyFont="1" applyFill="1" applyBorder="1" applyAlignment="1" applyProtection="1">
      <alignment horizontal="left" vertical="center" wrapText="1"/>
    </xf>
    <xf numFmtId="4" fontId="16" fillId="7" borderId="4" xfId="0" applyNumberFormat="1" applyFont="1" applyFill="1" applyBorder="1" applyAlignment="1" applyProtection="1">
      <alignment horizontal="center" vertical="center" wrapText="1"/>
    </xf>
    <xf numFmtId="4" fontId="38" fillId="7" borderId="1" xfId="0" applyNumberFormat="1" applyFont="1" applyFill="1" applyBorder="1" applyAlignment="1" applyProtection="1">
      <alignment horizontal="left" vertical="center" wrapText="1"/>
    </xf>
    <xf numFmtId="166" fontId="16" fillId="7" borderId="1" xfId="0" applyNumberFormat="1" applyFont="1" applyFill="1" applyBorder="1" applyAlignment="1" applyProtection="1">
      <alignment horizontal="center" vertical="center" wrapText="1"/>
    </xf>
    <xf numFmtId="166" fontId="16" fillId="7" borderId="4" xfId="0" applyNumberFormat="1" applyFont="1" applyFill="1" applyBorder="1" applyAlignment="1" applyProtection="1">
      <alignment horizontal="center" vertical="center" wrapText="1"/>
    </xf>
    <xf numFmtId="166" fontId="16" fillId="7" borderId="53" xfId="0" applyNumberFormat="1" applyFont="1" applyFill="1" applyBorder="1" applyAlignment="1" applyProtection="1">
      <alignment horizontal="center" vertical="center" wrapText="1"/>
    </xf>
    <xf numFmtId="166" fontId="17" fillId="7" borderId="53" xfId="0" applyNumberFormat="1" applyFont="1" applyFill="1" applyBorder="1" applyAlignment="1">
      <alignment horizontal="center" vertical="center" wrapText="1"/>
    </xf>
    <xf numFmtId="166" fontId="16" fillId="7" borderId="1" xfId="0" applyNumberFormat="1" applyFont="1" applyFill="1" applyBorder="1" applyAlignment="1">
      <alignment horizontal="center" vertical="center" wrapText="1"/>
    </xf>
    <xf numFmtId="166" fontId="13" fillId="7" borderId="1" xfId="0" applyNumberFormat="1" applyFont="1" applyFill="1" applyBorder="1" applyAlignment="1">
      <alignment horizontal="center" wrapText="1"/>
    </xf>
    <xf numFmtId="166" fontId="30" fillId="7" borderId="1" xfId="0" applyNumberFormat="1" applyFont="1" applyFill="1" applyBorder="1" applyAlignment="1">
      <alignment horizontal="center" vertical="center" wrapText="1"/>
    </xf>
    <xf numFmtId="4" fontId="16" fillId="7" borderId="1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166" fontId="16" fillId="0" borderId="4" xfId="0" applyNumberFormat="1" applyFont="1" applyFill="1" applyBorder="1" applyAlignment="1" applyProtection="1">
      <alignment horizontal="center" vertical="center" wrapText="1"/>
    </xf>
    <xf numFmtId="166" fontId="16" fillId="0" borderId="53" xfId="0" applyNumberFormat="1" applyFont="1" applyFill="1" applyBorder="1" applyAlignment="1" applyProtection="1">
      <alignment horizontal="center" vertical="center" wrapText="1"/>
    </xf>
    <xf numFmtId="166" fontId="17" fillId="0" borderId="53" xfId="0" applyNumberFormat="1" applyFont="1" applyFill="1" applyBorder="1" applyAlignment="1">
      <alignment horizontal="center" vertical="center" wrapText="1"/>
    </xf>
    <xf numFmtId="166" fontId="30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49" fontId="17" fillId="7" borderId="1" xfId="0" applyNumberFormat="1" applyFont="1" applyFill="1" applyBorder="1" applyAlignment="1">
      <alignment horizontal="center" vertical="center"/>
    </xf>
    <xf numFmtId="0" fontId="17" fillId="7" borderId="53" xfId="0" applyFont="1" applyFill="1" applyBorder="1" applyAlignment="1" applyProtection="1">
      <alignment horizontal="left" vertical="center" wrapText="1"/>
    </xf>
    <xf numFmtId="166" fontId="17" fillId="7" borderId="1" xfId="0" applyNumberFormat="1" applyFont="1" applyFill="1" applyBorder="1" applyAlignment="1">
      <alignment horizontal="center" vertical="center" wrapText="1"/>
    </xf>
    <xf numFmtId="176" fontId="38" fillId="0" borderId="53" xfId="0" applyNumberFormat="1" applyFont="1" applyFill="1" applyBorder="1" applyAlignment="1" applyProtection="1">
      <alignment horizontal="left" vertical="center" wrapText="1"/>
    </xf>
    <xf numFmtId="0" fontId="18" fillId="7" borderId="53" xfId="0" applyFont="1" applyFill="1" applyBorder="1" applyAlignment="1" applyProtection="1">
      <alignment horizontal="left" vertical="center" wrapText="1"/>
    </xf>
    <xf numFmtId="173" fontId="18" fillId="7" borderId="1" xfId="0" applyNumberFormat="1" applyFont="1" applyFill="1" applyBorder="1" applyAlignment="1">
      <alignment horizontal="center" vertical="center" wrapText="1"/>
    </xf>
    <xf numFmtId="166" fontId="18" fillId="7" borderId="1" xfId="0" applyNumberFormat="1" applyFont="1" applyFill="1" applyBorder="1" applyAlignment="1" applyProtection="1">
      <alignment horizontal="center" vertical="center" wrapText="1"/>
    </xf>
    <xf numFmtId="166" fontId="18" fillId="7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 applyProtection="1">
      <alignment horizontal="left" vertical="center" wrapText="1"/>
    </xf>
    <xf numFmtId="4" fontId="22" fillId="8" borderId="1" xfId="0" applyNumberFormat="1" applyFont="1" applyFill="1" applyBorder="1" applyAlignment="1" applyProtection="1">
      <alignment horizontal="center" vertical="center" wrapText="1"/>
    </xf>
    <xf numFmtId="4" fontId="22" fillId="7" borderId="11" xfId="0" applyNumberFormat="1" applyFont="1" applyFill="1" applyBorder="1" applyAlignment="1">
      <alignment horizontal="center" vertical="center" wrapText="1"/>
    </xf>
    <xf numFmtId="176" fontId="38" fillId="2" borderId="0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166" fontId="22" fillId="0" borderId="0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 wrapText="1"/>
    </xf>
    <xf numFmtId="166" fontId="22" fillId="0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176" fontId="17" fillId="0" borderId="15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4" fontId="17" fillId="0" borderId="20" xfId="0" applyNumberFormat="1" applyFont="1" applyFill="1" applyBorder="1" applyAlignment="1">
      <alignment horizontal="center" vertical="center"/>
    </xf>
    <xf numFmtId="173" fontId="13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4" fontId="42" fillId="0" borderId="1" xfId="0" applyNumberFormat="1" applyFont="1" applyFill="1" applyBorder="1" applyAlignment="1" applyProtection="1">
      <alignment horizontal="center" vertical="center" wrapText="1"/>
    </xf>
    <xf numFmtId="14" fontId="17" fillId="0" borderId="20" xfId="0" applyNumberFormat="1" applyFont="1" applyFill="1" applyBorder="1" applyAlignment="1">
      <alignment horizontal="center" vertical="center" wrapText="1"/>
    </xf>
    <xf numFmtId="176" fontId="17" fillId="0" borderId="53" xfId="0" applyNumberFormat="1" applyFont="1" applyFill="1" applyBorder="1" applyAlignment="1">
      <alignment horizontal="center" vertical="center" wrapText="1"/>
    </xf>
    <xf numFmtId="176" fontId="53" fillId="0" borderId="1" xfId="30" applyNumberFormat="1" applyFont="1" applyFill="1" applyBorder="1" applyAlignment="1" applyProtection="1">
      <alignment vertical="center" wrapText="1"/>
    </xf>
    <xf numFmtId="176" fontId="53" fillId="0" borderId="1" xfId="30" applyNumberFormat="1" applyFont="1" applyFill="1" applyBorder="1" applyAlignment="1" applyProtection="1">
      <alignment horizontal="center" vertical="center" wrapText="1"/>
    </xf>
    <xf numFmtId="14" fontId="47" fillId="0" borderId="1" xfId="0" applyNumberFormat="1" applyFont="1" applyFill="1" applyBorder="1" applyAlignment="1">
      <alignment horizontal="center" vertical="center" wrapText="1"/>
    </xf>
    <xf numFmtId="173" fontId="13" fillId="0" borderId="15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3" fontId="13" fillId="0" borderId="1" xfId="0" applyNumberFormat="1" applyFont="1" applyFill="1" applyBorder="1" applyAlignment="1" applyProtection="1">
      <alignment horizontal="center" vertical="center" wrapText="1"/>
    </xf>
    <xf numFmtId="176" fontId="54" fillId="0" borderId="1" xfId="30" applyNumberFormat="1" applyFont="1" applyFill="1" applyBorder="1" applyAlignment="1" applyProtection="1">
      <alignment vertical="center" wrapText="1"/>
    </xf>
    <xf numFmtId="14" fontId="49" fillId="0" borderId="1" xfId="0" applyNumberFormat="1" applyFont="1" applyFill="1" applyBorder="1" applyAlignment="1">
      <alignment horizontal="center" vertical="center" wrapText="1"/>
    </xf>
    <xf numFmtId="173" fontId="49" fillId="0" borderId="1" xfId="0" applyNumberFormat="1" applyFont="1" applyFill="1" applyBorder="1" applyAlignment="1">
      <alignment horizontal="center" vertical="center" wrapText="1"/>
    </xf>
    <xf numFmtId="14" fontId="49" fillId="0" borderId="20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 applyProtection="1">
      <alignment vertical="center" wrapText="1"/>
    </xf>
    <xf numFmtId="176" fontId="53" fillId="0" borderId="1" xfId="30" applyNumberFormat="1" applyFont="1" applyFill="1" applyBorder="1" applyAlignment="1" applyProtection="1">
      <alignment horizontal="left" vertical="center" wrapText="1"/>
    </xf>
    <xf numFmtId="176" fontId="55" fillId="0" borderId="1" xfId="30" applyNumberFormat="1" applyFont="1" applyFill="1" applyBorder="1" applyAlignment="1" applyProtection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16" fillId="0" borderId="20" xfId="0" applyNumberFormat="1" applyFont="1" applyFill="1" applyBorder="1" applyAlignment="1">
      <alignment horizontal="center" vertical="center" wrapText="1"/>
    </xf>
    <xf numFmtId="173" fontId="30" fillId="0" borderId="1" xfId="0" applyNumberFormat="1" applyFont="1" applyFill="1" applyBorder="1" applyAlignment="1">
      <alignment horizontal="center" vertical="center" wrapText="1"/>
    </xf>
    <xf numFmtId="173" fontId="25" fillId="0" borderId="1" xfId="0" applyNumberFormat="1" applyFont="1" applyFill="1" applyBorder="1" applyAlignment="1">
      <alignment vertical="center"/>
    </xf>
    <xf numFmtId="173" fontId="17" fillId="0" borderId="1" xfId="0" applyNumberFormat="1" applyFont="1" applyFill="1" applyBorder="1" applyAlignment="1">
      <alignment horizontal="center" vertical="center" wrapText="1"/>
    </xf>
    <xf numFmtId="14" fontId="16" fillId="0" borderId="15" xfId="0" applyNumberFormat="1" applyFont="1" applyFill="1" applyBorder="1" applyAlignment="1">
      <alignment horizontal="center" vertical="center" wrapText="1"/>
    </xf>
    <xf numFmtId="0" fontId="17" fillId="0" borderId="15" xfId="0" applyNumberFormat="1" applyFont="1" applyFill="1" applyBorder="1" applyAlignment="1">
      <alignment horizontal="center" vertical="center" wrapText="1"/>
    </xf>
    <xf numFmtId="176" fontId="56" fillId="0" borderId="1" xfId="30" applyNumberFormat="1" applyFont="1" applyFill="1" applyBorder="1" applyAlignment="1" applyProtection="1">
      <alignment vertical="center" wrapText="1"/>
    </xf>
    <xf numFmtId="14" fontId="30" fillId="0" borderId="1" xfId="0" applyNumberFormat="1" applyFont="1" applyFill="1" applyBorder="1" applyAlignment="1">
      <alignment horizontal="center" vertical="center" wrapText="1"/>
    </xf>
    <xf numFmtId="176" fontId="55" fillId="0" borderId="1" xfId="30" applyNumberFormat="1" applyFont="1" applyFill="1" applyBorder="1" applyAlignment="1" applyProtection="1">
      <alignment vertical="center" wrapText="1"/>
    </xf>
    <xf numFmtId="14" fontId="16" fillId="0" borderId="4" xfId="0" applyNumberFormat="1" applyFont="1" applyFill="1" applyBorder="1" applyAlignment="1">
      <alignment horizontal="center" vertical="center" wrapText="1"/>
    </xf>
    <xf numFmtId="14" fontId="30" fillId="0" borderId="4" xfId="0" applyNumberFormat="1" applyFont="1" applyFill="1" applyBorder="1" applyAlignment="1">
      <alignment horizontal="center" vertical="center" wrapText="1"/>
    </xf>
    <xf numFmtId="173" fontId="13" fillId="0" borderId="4" xfId="0" applyNumberFormat="1" applyFont="1" applyFill="1" applyBorder="1" applyAlignment="1">
      <alignment horizontal="center" vertical="center" wrapText="1"/>
    </xf>
    <xf numFmtId="173" fontId="30" fillId="0" borderId="4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173" fontId="57" fillId="0" borderId="1" xfId="0" applyNumberFormat="1" applyFont="1" applyFill="1" applyBorder="1" applyAlignment="1" applyProtection="1">
      <alignment horizontal="center" vertical="center" wrapText="1"/>
    </xf>
    <xf numFmtId="176" fontId="55" fillId="0" borderId="15" xfId="30" applyNumberFormat="1" applyFont="1" applyFill="1" applyBorder="1" applyAlignment="1" applyProtection="1">
      <alignment horizontal="center" vertical="center" wrapText="1"/>
    </xf>
    <xf numFmtId="173" fontId="5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3" fontId="16" fillId="0" borderId="1" xfId="0" applyNumberFormat="1" applyFont="1" applyFill="1" applyBorder="1" applyAlignment="1">
      <alignment horizontal="center" vertical="center" wrapText="1"/>
    </xf>
    <xf numFmtId="173" fontId="16" fillId="0" borderId="1" xfId="0" applyNumberFormat="1" applyFont="1" applyFill="1" applyBorder="1" applyAlignment="1" applyProtection="1">
      <alignment horizontal="center" vertical="center" wrapText="1"/>
    </xf>
    <xf numFmtId="173" fontId="17" fillId="0" borderId="1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14" fontId="17" fillId="0" borderId="15" xfId="0" applyNumberFormat="1" applyFont="1" applyFill="1" applyBorder="1" applyAlignment="1">
      <alignment horizontal="center" vertical="center" wrapText="1"/>
    </xf>
    <xf numFmtId="14" fontId="13" fillId="0" borderId="15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center" vertical="center" wrapText="1"/>
    </xf>
    <xf numFmtId="14" fontId="17" fillId="0" borderId="19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vertical="center" wrapText="1"/>
    </xf>
    <xf numFmtId="176" fontId="17" fillId="0" borderId="4" xfId="0" applyNumberFormat="1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vertical="center" wrapText="1"/>
    </xf>
    <xf numFmtId="14" fontId="30" fillId="0" borderId="15" xfId="0" applyNumberFormat="1" applyFont="1" applyFill="1" applyBorder="1" applyAlignment="1">
      <alignment horizontal="center" vertical="center" wrapText="1"/>
    </xf>
    <xf numFmtId="4" fontId="13" fillId="0" borderId="53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176" fontId="17" fillId="0" borderId="53" xfId="0" applyNumberFormat="1" applyFont="1" applyFill="1" applyBorder="1" applyAlignment="1">
      <alignment vertical="center" wrapText="1"/>
    </xf>
    <xf numFmtId="4" fontId="17" fillId="0" borderId="53" xfId="0" applyNumberFormat="1" applyFont="1" applyFill="1" applyBorder="1" applyAlignment="1">
      <alignment vertical="center" wrapText="1"/>
    </xf>
    <xf numFmtId="176" fontId="17" fillId="0" borderId="15" xfId="0" applyNumberFormat="1" applyFont="1" applyFill="1" applyBorder="1" applyAlignment="1">
      <alignment vertical="center" wrapText="1"/>
    </xf>
    <xf numFmtId="4" fontId="17" fillId="0" borderId="15" xfId="0" applyNumberFormat="1" applyFont="1" applyFill="1" applyBorder="1" applyAlignment="1">
      <alignment vertical="center" wrapText="1"/>
    </xf>
    <xf numFmtId="0" fontId="14" fillId="2" borderId="53" xfId="0" applyFont="1" applyFill="1" applyBorder="1" applyAlignment="1" applyProtection="1">
      <alignment horizontal="left" vertical="center" wrapText="1"/>
    </xf>
    <xf numFmtId="173" fontId="14" fillId="2" borderId="1" xfId="0" applyNumberFormat="1" applyFont="1" applyFill="1" applyBorder="1" applyAlignment="1">
      <alignment horizontal="center" vertical="center" wrapText="1"/>
    </xf>
    <xf numFmtId="173" fontId="22" fillId="8" borderId="1" xfId="0" applyNumberFormat="1" applyFont="1" applyFill="1" applyBorder="1" applyAlignment="1">
      <alignment horizontal="center" vertical="center" wrapText="1"/>
    </xf>
    <xf numFmtId="176" fontId="56" fillId="0" borderId="15" xfId="30" applyNumberFormat="1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 applyProtection="1">
      <alignment horizontal="center" vertical="center" wrapText="1"/>
    </xf>
    <xf numFmtId="166" fontId="28" fillId="0" borderId="1" xfId="0" applyNumberFormat="1" applyFont="1" applyFill="1" applyBorder="1" applyAlignment="1" applyProtection="1">
      <alignment horizontal="center" vertical="center" wrapText="1"/>
    </xf>
    <xf numFmtId="166" fontId="13" fillId="0" borderId="1" xfId="0" applyNumberFormat="1" applyFont="1" applyFill="1" applyBorder="1" applyAlignment="1" applyProtection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 applyProtection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173" fontId="13" fillId="0" borderId="53" xfId="0" applyNumberFormat="1" applyFont="1" applyFill="1" applyBorder="1" applyAlignment="1">
      <alignment horizontal="center" vertical="center" wrapText="1"/>
    </xf>
    <xf numFmtId="166" fontId="13" fillId="0" borderId="15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173" fontId="13" fillId="0" borderId="53" xfId="0" applyNumberFormat="1" applyFont="1" applyFill="1" applyBorder="1" applyAlignment="1">
      <alignment vertical="center" wrapText="1"/>
    </xf>
    <xf numFmtId="0" fontId="59" fillId="0" borderId="1" xfId="0" applyFont="1" applyFill="1" applyBorder="1" applyAlignment="1">
      <alignment horizontal="center" vertical="center" wrapText="1"/>
    </xf>
    <xf numFmtId="176" fontId="16" fillId="0" borderId="1" xfId="30" applyNumberFormat="1" applyFont="1" applyFill="1" applyBorder="1" applyAlignment="1" applyProtection="1">
      <alignment vertical="center" wrapText="1"/>
    </xf>
    <xf numFmtId="176" fontId="41" fillId="0" borderId="1" xfId="30" applyNumberFormat="1" applyFont="1" applyFill="1" applyBorder="1" applyAlignment="1" applyProtection="1">
      <alignment horizontal="left" vertical="center" wrapText="1"/>
    </xf>
    <xf numFmtId="172" fontId="54" fillId="0" borderId="1" xfId="0" applyNumberFormat="1" applyFont="1" applyFill="1" applyBorder="1" applyAlignment="1" applyProtection="1">
      <alignment horizontal="center" vertical="center" wrapText="1"/>
    </xf>
    <xf numFmtId="176" fontId="16" fillId="0" borderId="60" xfId="30" applyNumberFormat="1" applyFont="1" applyFill="1" applyBorder="1" applyAlignment="1" applyProtection="1">
      <alignment horizontal="left" vertical="center" wrapText="1"/>
      <protection locked="0"/>
    </xf>
    <xf numFmtId="176" fontId="16" fillId="0" borderId="1" xfId="30" applyNumberFormat="1" applyFont="1" applyFill="1" applyBorder="1" applyAlignment="1" applyProtection="1">
      <alignment horizontal="left" vertical="center" wrapText="1"/>
      <protection locked="0"/>
    </xf>
    <xf numFmtId="176" fontId="16" fillId="0" borderId="7" xfId="30" applyNumberFormat="1" applyFont="1" applyFill="1" applyBorder="1" applyAlignment="1" applyProtection="1">
      <alignment horizontal="left" vertical="center" wrapText="1"/>
      <protection locked="0"/>
    </xf>
    <xf numFmtId="14" fontId="48" fillId="0" borderId="1" xfId="0" applyNumberFormat="1" applyFont="1" applyFill="1" applyBorder="1" applyAlignment="1">
      <alignment horizontal="center" vertical="center" wrapText="1"/>
    </xf>
    <xf numFmtId="176" fontId="17" fillId="0" borderId="15" xfId="0" applyNumberFormat="1" applyFont="1" applyFill="1" applyBorder="1" applyAlignment="1">
      <alignment horizontal="left" vertical="center" wrapText="1"/>
    </xf>
    <xf numFmtId="0" fontId="13" fillId="0" borderId="1" xfId="52" applyNumberFormat="1" applyFont="1" applyFill="1" applyBorder="1" applyAlignment="1">
      <alignment horizontal="center" vertical="center" wrapText="1"/>
    </xf>
    <xf numFmtId="176" fontId="17" fillId="0" borderId="53" xfId="0" applyNumberFormat="1" applyFont="1" applyFill="1" applyBorder="1" applyAlignment="1">
      <alignment horizontal="left" vertical="center" wrapText="1"/>
    </xf>
    <xf numFmtId="166" fontId="13" fillId="0" borderId="53" xfId="0" applyNumberFormat="1" applyFont="1" applyFill="1" applyBorder="1" applyAlignment="1">
      <alignment horizontal="center" vertical="center" wrapText="1"/>
    </xf>
    <xf numFmtId="14" fontId="13" fillId="0" borderId="20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3" fontId="17" fillId="0" borderId="15" xfId="0" applyNumberFormat="1" applyFont="1" applyFill="1" applyBorder="1" applyAlignment="1">
      <alignment horizontal="center" vertical="center"/>
    </xf>
    <xf numFmtId="14" fontId="48" fillId="0" borderId="20" xfId="0" applyNumberFormat="1" applyFont="1" applyFill="1" applyBorder="1" applyAlignment="1">
      <alignment horizontal="center" vertical="center" wrapText="1"/>
    </xf>
    <xf numFmtId="176" fontId="54" fillId="0" borderId="8" xfId="30" applyNumberFormat="1" applyFont="1" applyFill="1" applyBorder="1" applyAlignment="1" applyProtection="1">
      <alignment vertical="center" wrapText="1"/>
    </xf>
    <xf numFmtId="4" fontId="66" fillId="0" borderId="1" xfId="0" applyNumberFormat="1" applyFont="1" applyFill="1" applyBorder="1" applyAlignment="1">
      <alignment horizontal="center" vertical="center" wrapText="1"/>
    </xf>
    <xf numFmtId="3" fontId="41" fillId="0" borderId="15" xfId="0" applyNumberFormat="1" applyFont="1" applyFill="1" applyBorder="1" applyAlignment="1">
      <alignment horizontal="center" vertical="center"/>
    </xf>
    <xf numFmtId="176" fontId="41" fillId="0" borderId="15" xfId="0" applyNumberFormat="1" applyFont="1" applyFill="1" applyBorder="1" applyAlignment="1">
      <alignment horizontal="center" vertical="center" wrapText="1"/>
    </xf>
    <xf numFmtId="14" fontId="41" fillId="0" borderId="20" xfId="0" applyNumberFormat="1" applyFont="1" applyFill="1" applyBorder="1" applyAlignment="1">
      <alignment horizontal="center" vertical="center" wrapText="1"/>
    </xf>
    <xf numFmtId="173" fontId="59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66" fontId="60" fillId="0" borderId="1" xfId="0" applyNumberFormat="1" applyFont="1" applyFill="1" applyBorder="1" applyAlignment="1" applyProtection="1">
      <alignment horizontal="center" vertical="center" wrapText="1"/>
    </xf>
    <xf numFmtId="166" fontId="59" fillId="0" borderId="1" xfId="0" applyNumberFormat="1" applyFont="1" applyFill="1" applyBorder="1" applyAlignment="1">
      <alignment horizontal="center" vertical="center" wrapText="1"/>
    </xf>
    <xf numFmtId="166" fontId="28" fillId="0" borderId="15" xfId="0" applyNumberFormat="1" applyFont="1" applyFill="1" applyBorder="1" applyAlignment="1" applyProtection="1">
      <alignment horizontal="center" vertical="center" wrapText="1"/>
    </xf>
    <xf numFmtId="166" fontId="13" fillId="0" borderId="15" xfId="0" applyNumberFormat="1" applyFont="1" applyFill="1" applyBorder="1" applyAlignment="1" applyProtection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 applyProtection="1">
      <alignment horizontal="center" vertical="center" wrapText="1"/>
    </xf>
    <xf numFmtId="166" fontId="25" fillId="0" borderId="1" xfId="0" applyNumberFormat="1" applyFont="1" applyFill="1" applyBorder="1" applyAlignment="1">
      <alignment vertical="center"/>
    </xf>
    <xf numFmtId="173" fontId="30" fillId="0" borderId="15" xfId="0" applyNumberFormat="1" applyFont="1" applyFill="1" applyBorder="1" applyAlignment="1">
      <alignment horizontal="center" vertical="center" wrapText="1"/>
    </xf>
    <xf numFmtId="166" fontId="13" fillId="0" borderId="15" xfId="0" applyNumberFormat="1" applyFont="1" applyFill="1" applyBorder="1" applyAlignment="1">
      <alignment horizontal="center" wrapText="1"/>
    </xf>
    <xf numFmtId="166" fontId="30" fillId="0" borderId="15" xfId="0" applyNumberFormat="1" applyFont="1" applyFill="1" applyBorder="1" applyAlignment="1">
      <alignment horizontal="center" vertical="center" wrapText="1"/>
    </xf>
    <xf numFmtId="166" fontId="22" fillId="0" borderId="1" xfId="0" applyNumberFormat="1" applyFont="1" applyFill="1" applyBorder="1" applyAlignment="1">
      <alignment horizontal="center" vertical="center" wrapText="1"/>
    </xf>
    <xf numFmtId="166" fontId="58" fillId="0" borderId="1" xfId="0" applyNumberFormat="1" applyFont="1" applyFill="1" applyBorder="1" applyAlignment="1" applyProtection="1">
      <alignment horizontal="center" vertical="center" wrapText="1"/>
    </xf>
    <xf numFmtId="166" fontId="58" fillId="0" borderId="1" xfId="0" applyNumberFormat="1" applyFont="1" applyFill="1" applyBorder="1" applyAlignment="1">
      <alignment horizontal="center" vertical="center" wrapText="1"/>
    </xf>
    <xf numFmtId="166" fontId="45" fillId="0" borderId="1" xfId="0" applyNumberFormat="1" applyFont="1" applyFill="1" applyBorder="1" applyAlignment="1">
      <alignment horizontal="center" vertical="center" wrapText="1"/>
    </xf>
    <xf numFmtId="166" fontId="71" fillId="0" borderId="1" xfId="0" applyNumberFormat="1" applyFont="1" applyFill="1" applyBorder="1" applyAlignment="1">
      <alignment horizontal="center" vertical="center" wrapText="1"/>
    </xf>
    <xf numFmtId="166" fontId="52" fillId="0" borderId="1" xfId="0" applyNumberFormat="1" applyFont="1" applyFill="1" applyBorder="1" applyAlignment="1" applyProtection="1">
      <alignment horizontal="center" vertical="center" wrapText="1"/>
    </xf>
    <xf numFmtId="166" fontId="65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</xf>
    <xf numFmtId="3" fontId="17" fillId="0" borderId="53" xfId="0" applyNumberFormat="1" applyFont="1" applyFill="1" applyBorder="1" applyAlignment="1">
      <alignment horizontal="center" vertical="center"/>
    </xf>
    <xf numFmtId="176" fontId="17" fillId="0" borderId="15" xfId="30" applyNumberFormat="1" applyFont="1" applyFill="1" applyBorder="1" applyAlignment="1" applyProtection="1">
      <alignment horizontal="center" vertical="center" wrapText="1"/>
    </xf>
    <xf numFmtId="4" fontId="17" fillId="0" borderId="53" xfId="0" applyNumberFormat="1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 wrapText="1"/>
    </xf>
    <xf numFmtId="166" fontId="30" fillId="0" borderId="53" xfId="0" applyNumberFormat="1" applyFont="1" applyFill="1" applyBorder="1" applyAlignment="1" applyProtection="1">
      <alignment horizontal="center" vertical="center" wrapText="1"/>
    </xf>
    <xf numFmtId="166" fontId="13" fillId="0" borderId="53" xfId="0" applyNumberFormat="1" applyFont="1" applyFill="1" applyBorder="1" applyAlignment="1" applyProtection="1">
      <alignment horizontal="center" vertical="center" wrapText="1"/>
    </xf>
    <xf numFmtId="166" fontId="13" fillId="0" borderId="1" xfId="0" applyNumberFormat="1" applyFont="1" applyFill="1" applyBorder="1" applyAlignment="1">
      <alignment horizontal="center" wrapText="1"/>
    </xf>
    <xf numFmtId="14" fontId="16" fillId="0" borderId="19" xfId="0" applyNumberFormat="1" applyFont="1" applyFill="1" applyBorder="1" applyAlignment="1">
      <alignment horizontal="center" vertical="center" wrapText="1"/>
    </xf>
    <xf numFmtId="166" fontId="30" fillId="0" borderId="15" xfId="0" applyNumberFormat="1" applyFont="1" applyFill="1" applyBorder="1" applyAlignment="1" applyProtection="1">
      <alignment horizontal="center" vertical="center" wrapText="1"/>
    </xf>
    <xf numFmtId="166" fontId="22" fillId="8" borderId="1" xfId="0" applyNumberFormat="1" applyFont="1" applyFill="1" applyBorder="1" applyAlignment="1" applyProtection="1">
      <alignment horizontal="center" vertical="center" wrapText="1"/>
    </xf>
    <xf numFmtId="166" fontId="17" fillId="0" borderId="44" xfId="0" applyNumberFormat="1" applyFont="1" applyBorder="1" applyAlignment="1">
      <alignment horizontal="center" vertical="center" wrapText="1"/>
    </xf>
    <xf numFmtId="166" fontId="17" fillId="0" borderId="18" xfId="0" applyNumberFormat="1" applyFont="1" applyBorder="1" applyAlignment="1">
      <alignment horizontal="center" vertical="center" wrapText="1"/>
    </xf>
    <xf numFmtId="166" fontId="17" fillId="0" borderId="45" xfId="0" applyNumberFormat="1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6" fontId="17" fillId="0" borderId="33" xfId="0" applyNumberFormat="1" applyFont="1" applyBorder="1" applyAlignment="1">
      <alignment horizontal="center" vertical="center" wrapText="1"/>
    </xf>
    <xf numFmtId="166" fontId="17" fillId="0" borderId="48" xfId="0" applyNumberFormat="1" applyFont="1" applyBorder="1" applyAlignment="1">
      <alignment horizontal="center" vertical="center" wrapText="1"/>
    </xf>
    <xf numFmtId="166" fontId="17" fillId="0" borderId="49" xfId="0" applyNumberFormat="1" applyFont="1" applyBorder="1" applyAlignment="1">
      <alignment horizontal="center" vertical="center" wrapText="1"/>
    </xf>
    <xf numFmtId="166" fontId="17" fillId="0" borderId="10" xfId="0" applyNumberFormat="1" applyFont="1" applyBorder="1" applyAlignment="1">
      <alignment horizontal="center" vertical="center" wrapText="1"/>
    </xf>
    <xf numFmtId="166" fontId="17" fillId="0" borderId="4" xfId="0" applyNumberFormat="1" applyFont="1" applyBorder="1" applyAlignment="1">
      <alignment horizontal="center" vertical="center" wrapText="1"/>
    </xf>
    <xf numFmtId="166" fontId="17" fillId="0" borderId="10" xfId="0" applyNumberFormat="1" applyFont="1" applyBorder="1" applyAlignment="1">
      <alignment horizontal="center" vertical="center"/>
    </xf>
    <xf numFmtId="166" fontId="17" fillId="0" borderId="4" xfId="0" applyNumberFormat="1" applyFont="1" applyBorder="1" applyAlignment="1">
      <alignment horizontal="center" vertical="center"/>
    </xf>
    <xf numFmtId="0" fontId="11" fillId="0" borderId="47" xfId="0" applyFont="1" applyBorder="1"/>
    <xf numFmtId="0" fontId="17" fillId="0" borderId="5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166" fontId="17" fillId="0" borderId="3" xfId="0" applyNumberFormat="1" applyFont="1" applyBorder="1" applyAlignment="1">
      <alignment horizontal="center" vertical="center"/>
    </xf>
    <xf numFmtId="166" fontId="17" fillId="0" borderId="51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166" fontId="17" fillId="0" borderId="3" xfId="0" applyNumberFormat="1" applyFont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/>
    </xf>
    <xf numFmtId="49" fontId="17" fillId="0" borderId="51" xfId="0" applyNumberFormat="1" applyFont="1" applyFill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3" fontId="17" fillId="0" borderId="35" xfId="0" applyNumberFormat="1" applyFont="1" applyBorder="1" applyAlignment="1">
      <alignment horizontal="center" vertical="center"/>
    </xf>
    <xf numFmtId="166" fontId="17" fillId="0" borderId="8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166" fontId="17" fillId="0" borderId="9" xfId="0" applyNumberFormat="1" applyFont="1" applyBorder="1" applyAlignment="1">
      <alignment horizontal="center" vertical="center" wrapText="1"/>
    </xf>
    <xf numFmtId="166" fontId="17" fillId="0" borderId="35" xfId="0" applyNumberFormat="1" applyFont="1" applyBorder="1" applyAlignment="1">
      <alignment horizontal="center" vertical="center" wrapText="1"/>
    </xf>
    <xf numFmtId="3" fontId="17" fillId="0" borderId="9" xfId="0" applyNumberFormat="1" applyFont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166" fontId="17" fillId="0" borderId="8" xfId="0" applyNumberFormat="1" applyFont="1" applyBorder="1" applyAlignment="1">
      <alignment horizontal="center" vertical="center" wrapText="1"/>
    </xf>
    <xf numFmtId="166" fontId="17" fillId="0" borderId="51" xfId="0" applyNumberFormat="1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71" fontId="17" fillId="0" borderId="10" xfId="0" applyNumberFormat="1" applyFont="1" applyBorder="1" applyAlignment="1">
      <alignment horizontal="center" vertical="center"/>
    </xf>
    <xf numFmtId="171" fontId="17" fillId="0" borderId="4" xfId="0" applyNumberFormat="1" applyFont="1" applyBorder="1" applyAlignment="1">
      <alignment horizontal="center" vertical="center"/>
    </xf>
    <xf numFmtId="171" fontId="17" fillId="0" borderId="3" xfId="0" applyNumberFormat="1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56" xfId="0" applyFont="1" applyBorder="1" applyAlignment="1">
      <alignment vertical="center" wrapText="1"/>
    </xf>
    <xf numFmtId="0" fontId="17" fillId="0" borderId="1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71" fontId="17" fillId="0" borderId="50" xfId="0" applyNumberFormat="1" applyFont="1" applyBorder="1" applyAlignment="1">
      <alignment horizontal="center" vertical="center" wrapText="1"/>
    </xf>
    <xf numFmtId="171" fontId="17" fillId="0" borderId="31" xfId="0" applyNumberFormat="1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1" fontId="17" fillId="0" borderId="50" xfId="0" applyNumberFormat="1" applyFont="1" applyBorder="1" applyAlignment="1">
      <alignment horizontal="center" vertical="center"/>
    </xf>
    <xf numFmtId="171" fontId="17" fillId="0" borderId="27" xfId="0" applyNumberFormat="1" applyFont="1" applyBorder="1" applyAlignment="1">
      <alignment horizontal="center" vertical="center"/>
    </xf>
    <xf numFmtId="171" fontId="17" fillId="0" borderId="31" xfId="0" applyNumberFormat="1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1" fontId="17" fillId="0" borderId="10" xfId="0" applyNumberFormat="1" applyFont="1" applyBorder="1" applyAlignment="1">
      <alignment horizontal="center" vertical="center" wrapText="1"/>
    </xf>
    <xf numFmtId="171" fontId="17" fillId="0" borderId="3" xfId="0" applyNumberFormat="1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72" fillId="2" borderId="20" xfId="0" applyNumberFormat="1" applyFont="1" applyFill="1" applyBorder="1" applyAlignment="1">
      <alignment horizontal="left" vertical="center" wrapText="1"/>
    </xf>
    <xf numFmtId="0" fontId="72" fillId="2" borderId="59" xfId="0" applyNumberFormat="1" applyFont="1" applyFill="1" applyBorder="1" applyAlignment="1">
      <alignment horizontal="left" vertical="center" wrapText="1"/>
    </xf>
    <xf numFmtId="0" fontId="72" fillId="2" borderId="52" xfId="0" applyNumberFormat="1" applyFont="1" applyFill="1" applyBorder="1" applyAlignment="1">
      <alignment horizontal="left" vertical="center" wrapText="1"/>
    </xf>
    <xf numFmtId="176" fontId="38" fillId="2" borderId="33" xfId="0" applyNumberFormat="1" applyFont="1" applyFill="1" applyBorder="1" applyAlignment="1" applyProtection="1">
      <alignment horizontal="left" vertical="center" wrapText="1"/>
    </xf>
    <xf numFmtId="176" fontId="38" fillId="2" borderId="48" xfId="0" applyNumberFormat="1" applyFont="1" applyFill="1" applyBorder="1" applyAlignment="1" applyProtection="1">
      <alignment horizontal="left" vertical="center" wrapText="1"/>
    </xf>
    <xf numFmtId="176" fontId="38" fillId="2" borderId="49" xfId="0" applyNumberFormat="1" applyFont="1" applyFill="1" applyBorder="1" applyAlignment="1" applyProtection="1">
      <alignment horizontal="left" vertical="center" wrapText="1"/>
    </xf>
    <xf numFmtId="176" fontId="38" fillId="0" borderId="15" xfId="0" applyNumberFormat="1" applyFont="1" applyFill="1" applyBorder="1" applyAlignment="1">
      <alignment horizontal="center" vertical="center" wrapText="1"/>
    </xf>
    <xf numFmtId="176" fontId="38" fillId="0" borderId="4" xfId="0" applyNumberFormat="1" applyFont="1" applyFill="1" applyBorder="1" applyAlignment="1">
      <alignment horizontal="center" vertical="center" wrapText="1"/>
    </xf>
    <xf numFmtId="176" fontId="38" fillId="0" borderId="53" xfId="0" applyNumberFormat="1" applyFont="1" applyFill="1" applyBorder="1" applyAlignment="1">
      <alignment horizontal="center" vertical="center" wrapText="1"/>
    </xf>
    <xf numFmtId="176" fontId="38" fillId="2" borderId="61" xfId="0" applyNumberFormat="1" applyFont="1" applyFill="1" applyBorder="1" applyAlignment="1" applyProtection="1">
      <alignment horizontal="left" vertical="center" wrapText="1"/>
    </xf>
    <xf numFmtId="176" fontId="38" fillId="2" borderId="63" xfId="0" applyNumberFormat="1" applyFont="1" applyFill="1" applyBorder="1" applyAlignment="1" applyProtection="1">
      <alignment horizontal="left" vertical="center" wrapText="1"/>
    </xf>
    <xf numFmtId="176" fontId="38" fillId="2" borderId="64" xfId="0" applyNumberFormat="1" applyFont="1" applyFill="1" applyBorder="1" applyAlignment="1" applyProtection="1">
      <alignment horizontal="left" vertical="center" wrapText="1"/>
    </xf>
    <xf numFmtId="0" fontId="72" fillId="0" borderId="20" xfId="0" applyNumberFormat="1" applyFont="1" applyFill="1" applyBorder="1" applyAlignment="1">
      <alignment horizontal="left" vertical="center" wrapText="1"/>
    </xf>
    <xf numFmtId="0" fontId="72" fillId="0" borderId="59" xfId="0" applyNumberFormat="1" applyFont="1" applyFill="1" applyBorder="1" applyAlignment="1">
      <alignment horizontal="left" vertical="center" wrapText="1"/>
    </xf>
    <xf numFmtId="0" fontId="72" fillId="0" borderId="52" xfId="0" applyNumberFormat="1" applyFont="1" applyFill="1" applyBorder="1" applyAlignment="1">
      <alignment horizontal="left" vertical="center" wrapText="1"/>
    </xf>
    <xf numFmtId="0" fontId="28" fillId="8" borderId="20" xfId="0" applyFont="1" applyFill="1" applyBorder="1" applyAlignment="1" applyProtection="1">
      <alignment horizontal="left" vertical="center" wrapText="1"/>
    </xf>
    <xf numFmtId="0" fontId="28" fillId="8" borderId="59" xfId="0" applyFont="1" applyFill="1" applyBorder="1" applyAlignment="1" applyProtection="1">
      <alignment horizontal="left" vertical="center" wrapText="1"/>
    </xf>
    <xf numFmtId="0" fontId="28" fillId="8" borderId="52" xfId="0" applyFont="1" applyFill="1" applyBorder="1" applyAlignment="1" applyProtection="1">
      <alignment horizontal="left" vertical="center" wrapText="1"/>
    </xf>
    <xf numFmtId="3" fontId="17" fillId="0" borderId="15" xfId="0" applyNumberFormat="1" applyFont="1" applyFill="1" applyBorder="1" applyAlignment="1">
      <alignment horizontal="center" vertical="center"/>
    </xf>
    <xf numFmtId="3" fontId="17" fillId="0" borderId="53" xfId="0" applyNumberFormat="1" applyFont="1" applyFill="1" applyBorder="1" applyAlignment="1">
      <alignment horizontal="center" vertical="center"/>
    </xf>
    <xf numFmtId="176" fontId="18" fillId="0" borderId="15" xfId="0" applyNumberFormat="1" applyFont="1" applyFill="1" applyBorder="1" applyAlignment="1">
      <alignment horizontal="center" vertical="center" wrapText="1"/>
    </xf>
    <xf numFmtId="176" fontId="18" fillId="0" borderId="53" xfId="0" applyNumberFormat="1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 applyProtection="1">
      <alignment horizontal="center" vertical="center" wrapText="1"/>
    </xf>
    <xf numFmtId="4" fontId="17" fillId="0" borderId="53" xfId="0" applyNumberFormat="1" applyFont="1" applyFill="1" applyBorder="1" applyAlignment="1" applyProtection="1">
      <alignment horizontal="center" vertical="center" wrapText="1"/>
    </xf>
    <xf numFmtId="176" fontId="38" fillId="0" borderId="15" xfId="0" applyNumberFormat="1" applyFont="1" applyFill="1" applyBorder="1" applyAlignment="1">
      <alignment horizontal="left" vertical="center" wrapText="1"/>
    </xf>
    <xf numFmtId="176" fontId="38" fillId="0" borderId="4" xfId="0" applyNumberFormat="1" applyFont="1" applyFill="1" applyBorder="1" applyAlignment="1">
      <alignment horizontal="left" vertical="center" wrapText="1"/>
    </xf>
    <xf numFmtId="176" fontId="38" fillId="0" borderId="53" xfId="0" applyNumberFormat="1" applyFont="1" applyFill="1" applyBorder="1" applyAlignment="1">
      <alignment horizontal="left" vertical="center" wrapText="1"/>
    </xf>
    <xf numFmtId="176" fontId="18" fillId="0" borderId="15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76" fontId="18" fillId="0" borderId="53" xfId="0" applyNumberFormat="1" applyFont="1" applyFill="1" applyBorder="1" applyAlignment="1">
      <alignment horizontal="center" vertical="center"/>
    </xf>
    <xf numFmtId="176" fontId="17" fillId="0" borderId="15" xfId="0" applyNumberFormat="1" applyFont="1" applyFill="1" applyBorder="1" applyAlignment="1">
      <alignment horizontal="center" vertical="center" wrapText="1"/>
    </xf>
    <xf numFmtId="176" fontId="17" fillId="0" borderId="53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56" fillId="0" borderId="15" xfId="30" applyNumberFormat="1" applyFont="1" applyFill="1" applyBorder="1" applyAlignment="1" applyProtection="1">
      <alignment horizontal="center" vertical="center" wrapText="1"/>
    </xf>
    <xf numFmtId="176" fontId="56" fillId="0" borderId="53" xfId="30" applyNumberFormat="1" applyFont="1" applyFill="1" applyBorder="1" applyAlignment="1" applyProtection="1">
      <alignment horizontal="center" vertical="center" wrapText="1"/>
    </xf>
    <xf numFmtId="3" fontId="17" fillId="0" borderId="40" xfId="0" applyNumberFormat="1" applyFont="1" applyFill="1" applyBorder="1" applyAlignment="1">
      <alignment horizontal="center" vertical="center"/>
    </xf>
    <xf numFmtId="3" fontId="17" fillId="0" borderId="64" xfId="0" applyNumberFormat="1" applyFont="1" applyFill="1" applyBorder="1" applyAlignment="1">
      <alignment horizontal="center" vertical="center"/>
    </xf>
    <xf numFmtId="176" fontId="53" fillId="0" borderId="15" xfId="30" applyNumberFormat="1" applyFont="1" applyFill="1" applyBorder="1" applyAlignment="1" applyProtection="1">
      <alignment horizontal="center" vertical="center" wrapText="1"/>
    </xf>
    <xf numFmtId="176" fontId="53" fillId="0" borderId="53" xfId="30" applyNumberFormat="1" applyFont="1" applyFill="1" applyBorder="1" applyAlignment="1" applyProtection="1">
      <alignment horizontal="center" vertical="center" wrapText="1"/>
    </xf>
    <xf numFmtId="176" fontId="38" fillId="0" borderId="62" xfId="0" applyNumberFormat="1" applyFont="1" applyFill="1" applyBorder="1" applyAlignment="1">
      <alignment horizontal="center" vertical="center" wrapText="1"/>
    </xf>
    <xf numFmtId="176" fontId="38" fillId="0" borderId="20" xfId="0" applyNumberFormat="1" applyFont="1" applyFill="1" applyBorder="1" applyAlignment="1">
      <alignment horizontal="center" vertical="center" wrapText="1"/>
    </xf>
    <xf numFmtId="176" fontId="38" fillId="0" borderId="59" xfId="0" applyNumberFormat="1" applyFont="1" applyFill="1" applyBorder="1" applyAlignment="1">
      <alignment horizontal="center" vertical="center" wrapText="1"/>
    </xf>
    <xf numFmtId="176" fontId="38" fillId="0" borderId="52" xfId="0" applyNumberFormat="1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61" xfId="0" applyFont="1" applyFill="1" applyBorder="1" applyAlignment="1">
      <alignment horizontal="center" vertical="center"/>
    </xf>
    <xf numFmtId="0" fontId="18" fillId="2" borderId="63" xfId="0" applyFont="1" applyFill="1" applyBorder="1" applyAlignment="1">
      <alignment horizontal="center" vertical="center"/>
    </xf>
    <xf numFmtId="176" fontId="18" fillId="0" borderId="20" xfId="0" applyNumberFormat="1" applyFont="1" applyFill="1" applyBorder="1" applyAlignment="1">
      <alignment horizontal="center" vertical="center" wrapText="1"/>
    </xf>
    <xf numFmtId="176" fontId="18" fillId="0" borderId="59" xfId="0" applyNumberFormat="1" applyFont="1" applyFill="1" applyBorder="1" applyAlignment="1">
      <alignment horizontal="center" vertical="center" wrapText="1"/>
    </xf>
    <xf numFmtId="176" fontId="18" fillId="0" borderId="52" xfId="0" applyNumberFormat="1" applyFont="1" applyFill="1" applyBorder="1" applyAlignment="1">
      <alignment horizontal="center" vertical="center" wrapText="1"/>
    </xf>
    <xf numFmtId="176" fontId="38" fillId="0" borderId="1" xfId="0" applyNumberFormat="1" applyFont="1" applyFill="1" applyBorder="1" applyAlignment="1">
      <alignment horizontal="center" vertical="center" wrapText="1"/>
    </xf>
  </cellXfs>
  <cellStyles count="62">
    <cellStyle name="Excel Built-in Normal" xfId="53"/>
    <cellStyle name="Гиперссылка" xfId="1" builtinId="8"/>
    <cellStyle name="Гиперссылка 2" xfId="24"/>
    <cellStyle name="Обычный" xfId="0" builtinId="0"/>
    <cellStyle name="Обычный 10" xfId="2"/>
    <cellStyle name="Обычный 11" xfId="16"/>
    <cellStyle name="Обычный 12" xfId="21"/>
    <cellStyle name="Обычный 13" xfId="25"/>
    <cellStyle name="Обычный 14" xfId="26"/>
    <cellStyle name="Обычный 15" xfId="27"/>
    <cellStyle name="Обычный 16" xfId="30"/>
    <cellStyle name="Обычный 16 2" xfId="59"/>
    <cellStyle name="Обычный 17" xfId="52"/>
    <cellStyle name="Обычный 2" xfId="3"/>
    <cellStyle name="Обычный 2 2" xfId="4"/>
    <cellStyle name="Обычный 2 2 2" xfId="18"/>
    <cellStyle name="Обычный 2 2 5 3" xfId="54"/>
    <cellStyle name="Обычный 2 3" xfId="17"/>
    <cellStyle name="Обычный 2 3 2" xfId="34"/>
    <cellStyle name="Обычный 2 4" xfId="57"/>
    <cellStyle name="Обычный 2 5" xfId="55"/>
    <cellStyle name="Обычный 2_Измен. в прилож.16 на 2012 год_02.02.11" xfId="5"/>
    <cellStyle name="Обычный 3" xfId="6"/>
    <cellStyle name="Обычный 3 2" xfId="19"/>
    <cellStyle name="Обычный 3 3" xfId="35"/>
    <cellStyle name="Обычный 3 4" xfId="56"/>
    <cellStyle name="Обычный 4" xfId="7"/>
    <cellStyle name="Обычный 4 2" xfId="38"/>
    <cellStyle name="Обычный 4 3" xfId="60"/>
    <cellStyle name="Обычный 5" xfId="8"/>
    <cellStyle name="Обычный 5 2" xfId="36"/>
    <cellStyle name="Обычный 6" xfId="9"/>
    <cellStyle name="Обычный 6 2" xfId="37"/>
    <cellStyle name="Обычный 7" xfId="10"/>
    <cellStyle name="Обычный 7 2" xfId="41"/>
    <cellStyle name="Обычный 8" xfId="11"/>
    <cellStyle name="Обычный 8 2" xfId="42"/>
    <cellStyle name="Обычный 9" xfId="12"/>
    <cellStyle name="Обычный 9 2" xfId="43"/>
    <cellStyle name="Обычный 9 3" xfId="44"/>
    <cellStyle name="Обычный 9 4" xfId="45"/>
    <cellStyle name="Обычный 9 5" xfId="50"/>
    <cellStyle name="Обычный 9 6" xfId="51"/>
    <cellStyle name="Примечание 2" xfId="46"/>
    <cellStyle name="Процентный 2" xfId="13"/>
    <cellStyle name="Процентный 2 2" xfId="39"/>
    <cellStyle name="Процентный 2 2 2" xfId="47"/>
    <cellStyle name="Процентный 2 3" xfId="48"/>
    <cellStyle name="Процентный 3" xfId="28"/>
    <cellStyle name="Стиль 1" xfId="14"/>
    <cellStyle name="Стиль 1 2" xfId="23"/>
    <cellStyle name="Стиль 1 3" xfId="31"/>
    <cellStyle name="Финансовый" xfId="29" builtinId="3"/>
    <cellStyle name="Финансовый 2" xfId="15"/>
    <cellStyle name="Финансовый 2 2" xfId="20"/>
    <cellStyle name="Финансовый 2 2 2" xfId="40"/>
    <cellStyle name="Финансовый 2 3" xfId="33"/>
    <cellStyle name="Финансовый 2 4" xfId="61"/>
    <cellStyle name="Финансовый 3" xfId="22"/>
    <cellStyle name="Финансовый 3 2" xfId="49"/>
    <cellStyle name="Финансовый 4" xfId="32"/>
    <cellStyle name="Финансовый 5" xfId="58"/>
  </cellStyles>
  <dxfs count="7">
    <dxf>
      <font>
        <condense val="0"/>
        <extend val="0"/>
        <color indexed="9"/>
      </font>
    </dxf>
    <dxf>
      <font>
        <color auto="1"/>
        <name val="Cambria"/>
        <scheme val="non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</dxf>
  </dxfs>
  <tableStyles count="1" defaultTableStyle="TableStyleMedium9" defaultPivotStyle="PivotStyleLight16">
    <tableStyle name="Стиль таблицы 1" pivot="0" count="0"/>
  </tableStyles>
  <colors>
    <mruColors>
      <color rgb="FFFFCCFF"/>
      <color rgb="FF66FF33"/>
      <color rgb="FFFF3300"/>
      <color rgb="FFFFFFFF"/>
      <color rgb="FFFF66FF"/>
      <color rgb="FFFFFF99"/>
      <color rgb="FFFFFFCC"/>
      <color rgb="FFB8A5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1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45.bin"/><Relationship Id="rId21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1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44.bin"/><Relationship Id="rId16" Type="http://schemas.openxmlformats.org/officeDocument/2006/relationships/printerSettings" Target="../printerSettings/printerSettings58.bin"/><Relationship Id="rId20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5" Type="http://schemas.openxmlformats.org/officeDocument/2006/relationships/printerSettings" Target="../printerSettings/printerSettings57.bin"/><Relationship Id="rId23" Type="http://schemas.openxmlformats.org/officeDocument/2006/relationships/comments" Target="../comments1.xml"/><Relationship Id="rId10" Type="http://schemas.openxmlformats.org/officeDocument/2006/relationships/printerSettings" Target="../printerSettings/printerSettings52.bin"/><Relationship Id="rId19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opLeftCell="A7" zoomScale="75" workbookViewId="0">
      <pane xSplit="1" ySplit="5" topLeftCell="B15" activePane="bottomRight" state="frozen"/>
      <selection activeCell="A7" sqref="A7"/>
      <selection pane="topRight" activeCell="B7" sqref="B7"/>
      <selection pane="bottomLeft" activeCell="A12" sqref="A12"/>
      <selection pane="bottomRight" activeCell="H20" sqref="H20"/>
    </sheetView>
  </sheetViews>
  <sheetFormatPr defaultColWidth="9.140625" defaultRowHeight="12.75"/>
  <cols>
    <col min="1" max="1" width="49" style="28" customWidth="1"/>
    <col min="2" max="2" width="22" style="29" customWidth="1"/>
    <col min="3" max="3" width="10.5703125" style="29" customWidth="1"/>
    <col min="4" max="4" width="18.7109375" style="30" hidden="1" customWidth="1"/>
    <col min="5" max="7" width="12.7109375" style="30" hidden="1" customWidth="1"/>
    <col min="8" max="10" width="13" style="30" customWidth="1"/>
    <col min="11" max="11" width="9.140625" style="1"/>
    <col min="12" max="16384" width="9.140625" style="31"/>
  </cols>
  <sheetData>
    <row r="1" spans="1:11" ht="12.75" customHeight="1">
      <c r="I1" s="431" t="s">
        <v>3</v>
      </c>
      <c r="J1" s="431"/>
      <c r="K1" s="431"/>
    </row>
    <row r="2" spans="1:11" ht="12.75" customHeight="1">
      <c r="G2" s="431" t="s">
        <v>4</v>
      </c>
      <c r="H2" s="431"/>
      <c r="I2" s="431"/>
      <c r="J2" s="431"/>
      <c r="K2" s="431"/>
    </row>
    <row r="3" spans="1:11" ht="12.75" customHeight="1">
      <c r="G3" s="431" t="s">
        <v>5</v>
      </c>
      <c r="H3" s="431"/>
      <c r="I3" s="431"/>
      <c r="J3" s="431"/>
      <c r="K3" s="431"/>
    </row>
    <row r="4" spans="1:11" ht="12.75" customHeight="1">
      <c r="G4" s="431" t="s">
        <v>22</v>
      </c>
      <c r="H4" s="431"/>
      <c r="I4" s="431"/>
      <c r="J4" s="431"/>
      <c r="K4" s="431"/>
    </row>
    <row r="5" spans="1:11" ht="15.75">
      <c r="A5" s="34" t="s">
        <v>23</v>
      </c>
    </row>
    <row r="6" spans="1:11" ht="18.75">
      <c r="A6" s="2"/>
    </row>
    <row r="7" spans="1:11" ht="20.25">
      <c r="A7" s="432" t="s">
        <v>24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</row>
    <row r="8" spans="1:11" ht="20.25">
      <c r="A8" s="432" t="s">
        <v>6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</row>
    <row r="9" spans="1:11" ht="19.5" thickBot="1">
      <c r="A9" s="2"/>
    </row>
    <row r="10" spans="1:11" ht="34.5" customHeight="1">
      <c r="A10" s="433" t="s">
        <v>7</v>
      </c>
      <c r="B10" s="435" t="s">
        <v>8</v>
      </c>
      <c r="C10" s="435" t="s">
        <v>9</v>
      </c>
      <c r="D10" s="437" t="s">
        <v>10</v>
      </c>
      <c r="E10" s="438"/>
      <c r="F10" s="439"/>
      <c r="G10" s="4" t="s">
        <v>11</v>
      </c>
      <c r="H10" s="426" t="s">
        <v>12</v>
      </c>
      <c r="I10" s="427"/>
      <c r="J10" s="428"/>
      <c r="K10" s="429" t="s">
        <v>13</v>
      </c>
    </row>
    <row r="11" spans="1:11" s="32" customFormat="1" ht="28.5" customHeight="1" thickBot="1">
      <c r="A11" s="434"/>
      <c r="B11" s="436"/>
      <c r="C11" s="436"/>
      <c r="D11" s="6">
        <v>2007</v>
      </c>
      <c r="E11" s="6">
        <v>2008</v>
      </c>
      <c r="F11" s="6">
        <v>2009</v>
      </c>
      <c r="G11" s="6">
        <v>2010</v>
      </c>
      <c r="H11" s="35">
        <v>2011</v>
      </c>
      <c r="I11" s="35">
        <v>2012</v>
      </c>
      <c r="J11" s="35">
        <v>2013</v>
      </c>
      <c r="K11" s="430"/>
    </row>
    <row r="12" spans="1:11" s="39" customFormat="1" ht="18.75" customHeight="1" thickBot="1">
      <c r="A12" s="36">
        <v>1</v>
      </c>
      <c r="B12" s="19">
        <v>2</v>
      </c>
      <c r="C12" s="19">
        <v>3</v>
      </c>
      <c r="D12" s="37">
        <v>11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8">
        <v>10</v>
      </c>
    </row>
    <row r="13" spans="1:11" ht="14.25" customHeight="1">
      <c r="A13" s="7" t="s">
        <v>15</v>
      </c>
      <c r="B13" s="435" t="s">
        <v>25</v>
      </c>
      <c r="C13" s="435" t="s">
        <v>26</v>
      </c>
      <c r="D13" s="440">
        <v>77.400000000000006</v>
      </c>
      <c r="E13" s="440">
        <v>77.599999999999994</v>
      </c>
      <c r="F13" s="442">
        <v>78</v>
      </c>
      <c r="G13" s="442">
        <v>78.3</v>
      </c>
      <c r="H13" s="442">
        <v>78.599999999999994</v>
      </c>
      <c r="I13" s="442">
        <v>78.900000000000006</v>
      </c>
      <c r="J13" s="442">
        <v>79.2</v>
      </c>
      <c r="K13" s="429" t="s">
        <v>21</v>
      </c>
    </row>
    <row r="14" spans="1:11" ht="105.75" thickBot="1">
      <c r="A14" s="8" t="s">
        <v>16</v>
      </c>
      <c r="B14" s="436"/>
      <c r="C14" s="436"/>
      <c r="D14" s="441"/>
      <c r="E14" s="441"/>
      <c r="F14" s="443"/>
      <c r="G14" s="443"/>
      <c r="H14" s="443"/>
      <c r="I14" s="443"/>
      <c r="J14" s="443"/>
      <c r="K14" s="444"/>
    </row>
    <row r="15" spans="1:11" ht="90">
      <c r="A15" s="7" t="s">
        <v>17</v>
      </c>
      <c r="B15" s="15" t="s">
        <v>28</v>
      </c>
      <c r="C15" s="15"/>
      <c r="D15" s="16">
        <v>32.700000000000003</v>
      </c>
      <c r="E15" s="16">
        <v>45</v>
      </c>
      <c r="F15" s="16">
        <v>45</v>
      </c>
      <c r="G15" s="16">
        <v>11</v>
      </c>
      <c r="H15" s="16"/>
      <c r="I15" s="16"/>
      <c r="J15" s="40"/>
      <c r="K15" s="445" t="s">
        <v>21</v>
      </c>
    </row>
    <row r="16" spans="1:11" ht="60">
      <c r="A16" s="450" t="s">
        <v>29</v>
      </c>
      <c r="B16" s="10" t="s">
        <v>30</v>
      </c>
      <c r="C16" s="10" t="s">
        <v>27</v>
      </c>
      <c r="D16" s="11">
        <v>19</v>
      </c>
      <c r="E16" s="11">
        <v>31.3</v>
      </c>
      <c r="F16" s="11">
        <v>31.4</v>
      </c>
      <c r="G16" s="11">
        <v>10</v>
      </c>
      <c r="H16" s="108">
        <f>15+0.9</f>
        <v>15.9</v>
      </c>
      <c r="I16" s="108">
        <f>1.8+1.7</f>
        <v>3.5</v>
      </c>
      <c r="J16" s="108">
        <v>7.9</v>
      </c>
      <c r="K16" s="446"/>
    </row>
    <row r="17" spans="1:11" ht="15" customHeight="1">
      <c r="A17" s="450"/>
      <c r="B17" s="436" t="s">
        <v>31</v>
      </c>
      <c r="C17" s="453" t="s">
        <v>70</v>
      </c>
      <c r="D17" s="441" t="s">
        <v>32</v>
      </c>
      <c r="E17" s="441" t="s">
        <v>33</v>
      </c>
      <c r="F17" s="443" t="s">
        <v>20</v>
      </c>
      <c r="G17" s="443" t="s">
        <v>49</v>
      </c>
      <c r="H17" s="443" t="s">
        <v>20</v>
      </c>
      <c r="I17" s="443" t="s">
        <v>71</v>
      </c>
      <c r="J17" s="449" t="s">
        <v>20</v>
      </c>
      <c r="K17" s="446"/>
    </row>
    <row r="18" spans="1:11" ht="27.75" customHeight="1" thickBot="1">
      <c r="A18" s="451"/>
      <c r="B18" s="452"/>
      <c r="C18" s="454"/>
      <c r="D18" s="455"/>
      <c r="E18" s="455"/>
      <c r="F18" s="448"/>
      <c r="G18" s="448"/>
      <c r="H18" s="448"/>
      <c r="I18" s="448"/>
      <c r="J18" s="448"/>
      <c r="K18" s="447"/>
    </row>
    <row r="19" spans="1:11" ht="45">
      <c r="A19" s="14" t="s">
        <v>18</v>
      </c>
      <c r="B19" s="15" t="s">
        <v>34</v>
      </c>
      <c r="C19" s="15" t="s">
        <v>35</v>
      </c>
      <c r="D19" s="16">
        <v>32.6</v>
      </c>
      <c r="E19" s="16">
        <v>32</v>
      </c>
      <c r="F19" s="17">
        <v>31.8</v>
      </c>
      <c r="G19" s="17">
        <v>31.6</v>
      </c>
      <c r="H19" s="17">
        <v>31.4</v>
      </c>
      <c r="I19" s="17">
        <v>31.2</v>
      </c>
      <c r="J19" s="18">
        <v>31</v>
      </c>
      <c r="K19" s="41" t="s">
        <v>21</v>
      </c>
    </row>
    <row r="20" spans="1:11" ht="90">
      <c r="A20" s="8" t="s">
        <v>36</v>
      </c>
      <c r="B20" s="10" t="s">
        <v>37</v>
      </c>
      <c r="C20" s="10" t="s">
        <v>27</v>
      </c>
      <c r="D20" s="11">
        <v>47</v>
      </c>
      <c r="E20" s="11">
        <v>123</v>
      </c>
      <c r="F20" s="12">
        <v>74.8</v>
      </c>
      <c r="G20" s="12">
        <v>124.3</v>
      </c>
      <c r="H20" s="13">
        <v>84.56</v>
      </c>
      <c r="I20" s="13">
        <v>70.680000000000007</v>
      </c>
      <c r="J20" s="13">
        <v>145.66999999999999</v>
      </c>
      <c r="K20" s="41" t="s">
        <v>21</v>
      </c>
    </row>
    <row r="21" spans="1:11" ht="30">
      <c r="A21" s="42"/>
      <c r="B21" s="10" t="s">
        <v>38</v>
      </c>
      <c r="C21" s="10" t="s">
        <v>27</v>
      </c>
      <c r="D21" s="11">
        <v>118.4</v>
      </c>
      <c r="E21" s="11">
        <v>119.3</v>
      </c>
      <c r="F21" s="12">
        <v>47.5</v>
      </c>
      <c r="G21" s="12">
        <v>49.7</v>
      </c>
      <c r="H21" s="13">
        <f>51.96-1</f>
        <v>50.96</v>
      </c>
      <c r="I21" s="13">
        <f>57.87-1.3</f>
        <v>56.57</v>
      </c>
      <c r="J21" s="13">
        <v>88.79</v>
      </c>
      <c r="K21" s="41" t="s">
        <v>21</v>
      </c>
    </row>
    <row r="22" spans="1:11">
      <c r="A22" s="42"/>
      <c r="B22" s="453" t="s">
        <v>39</v>
      </c>
      <c r="C22" s="453" t="s">
        <v>70</v>
      </c>
      <c r="D22" s="469" t="s">
        <v>40</v>
      </c>
      <c r="E22" s="469" t="s">
        <v>41</v>
      </c>
      <c r="F22" s="460" t="s">
        <v>42</v>
      </c>
      <c r="G22" s="461" t="s">
        <v>43</v>
      </c>
      <c r="H22" s="456" t="s">
        <v>44</v>
      </c>
      <c r="I22" s="456" t="s">
        <v>50</v>
      </c>
      <c r="J22" s="457" t="s">
        <v>45</v>
      </c>
      <c r="K22" s="430" t="s">
        <v>21</v>
      </c>
    </row>
    <row r="23" spans="1:11" ht="31.5" customHeight="1" thickBot="1">
      <c r="A23" s="42"/>
      <c r="B23" s="454"/>
      <c r="C23" s="454"/>
      <c r="D23" s="470"/>
      <c r="E23" s="470"/>
      <c r="F23" s="449"/>
      <c r="G23" s="462"/>
      <c r="H23" s="457"/>
      <c r="I23" s="457"/>
      <c r="J23" s="473"/>
      <c r="K23" s="430"/>
    </row>
    <row r="24" spans="1:11" ht="14.25">
      <c r="A24" s="7" t="s">
        <v>19</v>
      </c>
      <c r="B24" s="463" t="s">
        <v>46</v>
      </c>
      <c r="C24" s="463" t="s">
        <v>47</v>
      </c>
      <c r="D24" s="465">
        <v>13</v>
      </c>
      <c r="E24" s="467">
        <v>32</v>
      </c>
      <c r="F24" s="458">
        <v>22</v>
      </c>
      <c r="G24" s="458">
        <v>18</v>
      </c>
      <c r="H24" s="458">
        <v>31</v>
      </c>
      <c r="I24" s="458">
        <v>17</v>
      </c>
      <c r="J24" s="471">
        <v>9</v>
      </c>
      <c r="K24" s="445" t="s">
        <v>21</v>
      </c>
    </row>
    <row r="25" spans="1:11" ht="62.25" customHeight="1" thickBot="1">
      <c r="A25" s="21" t="s">
        <v>48</v>
      </c>
      <c r="B25" s="464"/>
      <c r="C25" s="464"/>
      <c r="D25" s="466"/>
      <c r="E25" s="468"/>
      <c r="F25" s="459"/>
      <c r="G25" s="459"/>
      <c r="H25" s="459"/>
      <c r="I25" s="459"/>
      <c r="J25" s="472"/>
      <c r="K25" s="447"/>
    </row>
    <row r="26" spans="1:11" ht="18.75">
      <c r="A26" s="2"/>
      <c r="D26" s="30" t="e">
        <f>SUM(#REF!)</f>
        <v>#REF!</v>
      </c>
      <c r="K26" s="43"/>
    </row>
    <row r="27" spans="1:11" ht="18.75">
      <c r="A27" s="23"/>
      <c r="B27" s="3"/>
      <c r="C27" s="3"/>
      <c r="D27" s="24"/>
      <c r="E27" s="24"/>
      <c r="F27" s="24"/>
      <c r="G27" s="24"/>
      <c r="H27" s="24"/>
      <c r="I27" s="24"/>
      <c r="J27" s="24"/>
      <c r="K27" s="25"/>
    </row>
    <row r="28" spans="1:11">
      <c r="A28" s="26"/>
    </row>
    <row r="29" spans="1:11" ht="15">
      <c r="A29" s="27"/>
    </row>
  </sheetData>
  <customSheetViews>
    <customSheetView guid="{EC866563-BFCC-4963-BDE7-D6484DDC3927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1"/>
      <headerFooter alignWithMargins="0"/>
    </customSheetView>
    <customSheetView guid="{0BEFA3E9-A4C2-4DF9-80A0-D13EE86057B8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2"/>
      <headerFooter alignWithMargins="0"/>
    </customSheetView>
    <customSheetView guid="{8554CFB4-E32D-4B03-A084-DE5C920F4542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/>
      <headerFooter alignWithMargins="0"/>
    </customSheetView>
    <customSheetView guid="{840469B7-AFDA-4024-B069-E2CF2C9D186F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/>
      <headerFooter alignWithMargins="0"/>
    </customSheetView>
    <customSheetView guid="{458F8619-9EC7-4A59-92D4-7A891253B5F0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3"/>
      <headerFooter alignWithMargins="0"/>
    </customSheetView>
    <customSheetView guid="{661D8361-12D0-4144-803F-69148D848065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4"/>
      <headerFooter alignWithMargins="0"/>
    </customSheetView>
    <customSheetView guid="{5DF8CF1C-FCF7-4408-A71C-AD1B072646C9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5"/>
      <headerFooter alignWithMargins="0"/>
    </customSheetView>
    <customSheetView guid="{9E97E32E-2E76-4470-A205-A06769A5CB0A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6"/>
      <headerFooter alignWithMargins="0"/>
    </customSheetView>
    <customSheetView guid="{6E2FD6C1-2A72-4B53-AC10-32BC5BFEC459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/>
      <headerFooter alignWithMargins="0"/>
    </customSheetView>
    <customSheetView guid="{79404730-01E2-427A-804A-92DF9C7BA798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7"/>
      <headerFooter alignWithMargins="0"/>
    </customSheetView>
    <customSheetView guid="{63767C12-6591-44D2-BDAB-63C7712ED2AB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/>
      <headerFooter alignWithMargins="0"/>
    </customSheetView>
    <customSheetView guid="{B28AFAB9-ECDF-46E1-92B3-0D39E2078D05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/>
      <headerFooter alignWithMargins="0"/>
    </customSheetView>
    <customSheetView guid="{CF929131-95F3-43FA-99D4-E0211D142963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/>
      <headerFooter alignWithMargins="0"/>
    </customSheetView>
    <customSheetView guid="{D6C765A2-E42F-40A1-9D7B-2C4B702EC3AC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8"/>
      <headerFooter alignWithMargins="0"/>
    </customSheetView>
    <customSheetView guid="{F8991273-83F9-4C30-8341-12D36E1EB062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9"/>
      <headerFooter alignWithMargins="0"/>
    </customSheetView>
    <customSheetView guid="{C18F6629-0E08-4838-8A27-DFF845CEA3C6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/>
      <headerFooter alignWithMargins="0"/>
    </customSheetView>
    <customSheetView guid="{5945FCA3-AE94-4A48-9A36-22C20C55C512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10"/>
      <headerFooter alignWithMargins="0"/>
    </customSheetView>
    <customSheetView guid="{341381C2-A47B-4F98-B426-0AB78B7E1AFC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11"/>
      <headerFooter alignWithMargins="0"/>
    </customSheetView>
    <customSheetView guid="{9ABFE52C-4EE8-43C9-B264-AA049B72779D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12"/>
      <headerFooter alignWithMargins="0"/>
    </customSheetView>
    <customSheetView guid="{6C815B9D-C090-4723-9A4A-5A1CF0E47759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13"/>
      <headerFooter alignWithMargins="0"/>
    </customSheetView>
  </customSheetViews>
  <mergeCells count="53">
    <mergeCell ref="I24:I25"/>
    <mergeCell ref="J24:J25"/>
    <mergeCell ref="K24:K25"/>
    <mergeCell ref="I22:I23"/>
    <mergeCell ref="J22:J23"/>
    <mergeCell ref="K22:K23"/>
    <mergeCell ref="B24:B25"/>
    <mergeCell ref="C24:C25"/>
    <mergeCell ref="D24:D25"/>
    <mergeCell ref="E24:E25"/>
    <mergeCell ref="B22:B23"/>
    <mergeCell ref="C22:C23"/>
    <mergeCell ref="D22:D23"/>
    <mergeCell ref="E22:E23"/>
    <mergeCell ref="H22:H23"/>
    <mergeCell ref="F24:F25"/>
    <mergeCell ref="G24:G25"/>
    <mergeCell ref="H24:H25"/>
    <mergeCell ref="H17:H18"/>
    <mergeCell ref="F22:F23"/>
    <mergeCell ref="G22:G23"/>
    <mergeCell ref="F17:F18"/>
    <mergeCell ref="A16:A18"/>
    <mergeCell ref="B17:B18"/>
    <mergeCell ref="C17:C18"/>
    <mergeCell ref="D17:D18"/>
    <mergeCell ref="E17:E18"/>
    <mergeCell ref="K13:K14"/>
    <mergeCell ref="K15:K18"/>
    <mergeCell ref="G17:G18"/>
    <mergeCell ref="I17:I18"/>
    <mergeCell ref="J17:J18"/>
    <mergeCell ref="G13:G14"/>
    <mergeCell ref="H13:H14"/>
    <mergeCell ref="I13:I14"/>
    <mergeCell ref="J13:J14"/>
    <mergeCell ref="B13:B14"/>
    <mergeCell ref="C13:C14"/>
    <mergeCell ref="D13:D14"/>
    <mergeCell ref="E13:E14"/>
    <mergeCell ref="F13:F14"/>
    <mergeCell ref="H10:J10"/>
    <mergeCell ref="K10:K11"/>
    <mergeCell ref="I1:K1"/>
    <mergeCell ref="G2:K2"/>
    <mergeCell ref="G3:K3"/>
    <mergeCell ref="G4:K4"/>
    <mergeCell ref="A7:K7"/>
    <mergeCell ref="A8:K8"/>
    <mergeCell ref="A10:A11"/>
    <mergeCell ref="B10:B11"/>
    <mergeCell ref="C10:C11"/>
    <mergeCell ref="D10:F10"/>
  </mergeCells>
  <phoneticPr fontId="0" type="noConversion"/>
  <hyperlinks>
    <hyperlink ref="A28" location="_ednref2" display="_ednref2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workbookViewId="0">
      <selection activeCell="G10" sqref="G10"/>
    </sheetView>
  </sheetViews>
  <sheetFormatPr defaultColWidth="9.140625" defaultRowHeight="12.75"/>
  <cols>
    <col min="1" max="1" width="36.5703125" style="45" customWidth="1"/>
    <col min="2" max="6" width="9.140625" style="45"/>
    <col min="7" max="7" width="12.85546875" style="45" customWidth="1"/>
    <col min="8" max="8" width="11.7109375" style="45" customWidth="1"/>
    <col min="9" max="9" width="12.28515625" style="45" customWidth="1"/>
    <col min="10" max="16384" width="9.140625" style="45"/>
  </cols>
  <sheetData>
    <row r="1" spans="1:19" s="33" customFormat="1" ht="35.25" customHeight="1">
      <c r="A1" s="474" t="s">
        <v>51</v>
      </c>
      <c r="B1" s="474"/>
      <c r="C1" s="474"/>
      <c r="D1" s="474"/>
      <c r="E1" s="474"/>
      <c r="F1" s="474"/>
      <c r="G1" s="474"/>
      <c r="H1" s="474"/>
      <c r="I1" s="474"/>
    </row>
    <row r="2" spans="1:19" s="33" customFormat="1" ht="17.25" customHeight="1">
      <c r="A2" s="109"/>
      <c r="B2" s="109"/>
      <c r="C2" s="109"/>
      <c r="D2" s="109"/>
      <c r="E2" s="109"/>
      <c r="F2" s="109"/>
      <c r="G2" s="109"/>
      <c r="H2" s="109"/>
      <c r="I2" s="109"/>
    </row>
    <row r="3" spans="1:19" ht="13.5" thickBot="1">
      <c r="I3" s="110" t="s">
        <v>80</v>
      </c>
    </row>
    <row r="4" spans="1:19" s="115" customFormat="1" ht="24" customHeight="1" thickBot="1">
      <c r="A4" s="112" t="s">
        <v>72</v>
      </c>
      <c r="B4" s="113" t="s">
        <v>73</v>
      </c>
      <c r="C4" s="111" t="s">
        <v>74</v>
      </c>
      <c r="D4" s="111" t="s">
        <v>75</v>
      </c>
      <c r="E4" s="113" t="s">
        <v>76</v>
      </c>
      <c r="F4" s="111" t="s">
        <v>14</v>
      </c>
      <c r="G4" s="113" t="s">
        <v>77</v>
      </c>
      <c r="H4" s="113" t="s">
        <v>78</v>
      </c>
      <c r="I4" s="114" t="s">
        <v>79</v>
      </c>
    </row>
    <row r="5" spans="1:19" s="94" customFormat="1" ht="31.5" customHeight="1">
      <c r="A5" s="95" t="s">
        <v>52</v>
      </c>
      <c r="B5" s="96">
        <v>176</v>
      </c>
      <c r="C5" s="97" t="s">
        <v>53</v>
      </c>
      <c r="D5" s="98" t="s">
        <v>53</v>
      </c>
      <c r="E5" s="99" t="s">
        <v>53</v>
      </c>
      <c r="F5" s="100" t="s">
        <v>53</v>
      </c>
      <c r="G5" s="101" t="e">
        <f>G6+G27</f>
        <v>#REF!</v>
      </c>
      <c r="H5" s="101" t="e">
        <f>H6+H27</f>
        <v>#REF!</v>
      </c>
      <c r="I5" s="102" t="e">
        <f>I6+I27</f>
        <v>#REF!</v>
      </c>
      <c r="J5" s="93"/>
      <c r="K5" s="93"/>
      <c r="L5" s="93"/>
      <c r="M5" s="93"/>
      <c r="N5" s="93"/>
      <c r="O5" s="93"/>
      <c r="P5" s="93"/>
      <c r="Q5" s="93"/>
      <c r="R5" s="93"/>
      <c r="S5" s="93"/>
    </row>
    <row r="6" spans="1:19" s="94" customFormat="1" ht="18.75" customHeight="1">
      <c r="A6" s="86" t="s">
        <v>54</v>
      </c>
      <c r="B6" s="87">
        <v>176</v>
      </c>
      <c r="C6" s="88">
        <v>4</v>
      </c>
      <c r="D6" s="89">
        <v>0</v>
      </c>
      <c r="E6" s="90" t="s">
        <v>53</v>
      </c>
      <c r="F6" s="91" t="s">
        <v>53</v>
      </c>
      <c r="G6" s="92" t="e">
        <f t="shared" ref="G6:I7" si="0">G7</f>
        <v>#REF!</v>
      </c>
      <c r="H6" s="92" t="e">
        <f t="shared" si="0"/>
        <v>#REF!</v>
      </c>
      <c r="I6" s="103" t="e">
        <f t="shared" si="0"/>
        <v>#REF!</v>
      </c>
      <c r="J6" s="93"/>
      <c r="K6" s="93"/>
      <c r="L6" s="93"/>
      <c r="M6" s="93"/>
      <c r="N6" s="93"/>
      <c r="O6" s="93"/>
      <c r="P6" s="93"/>
      <c r="Q6" s="93"/>
      <c r="R6" s="93"/>
      <c r="S6" s="93"/>
    </row>
    <row r="7" spans="1:19" s="52" customFormat="1" ht="18.75" customHeight="1">
      <c r="A7" s="72" t="s">
        <v>55</v>
      </c>
      <c r="B7" s="53">
        <v>176</v>
      </c>
      <c r="C7" s="54">
        <v>4</v>
      </c>
      <c r="D7" s="55">
        <v>9</v>
      </c>
      <c r="E7" s="56" t="s">
        <v>53</v>
      </c>
      <c r="F7" s="57" t="s">
        <v>53</v>
      </c>
      <c r="G7" s="64" t="e">
        <f t="shared" si="0"/>
        <v>#REF!</v>
      </c>
      <c r="H7" s="64" t="e">
        <f t="shared" si="0"/>
        <v>#REF!</v>
      </c>
      <c r="I7" s="75" t="e">
        <f t="shared" si="0"/>
        <v>#REF!</v>
      </c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s="52" customFormat="1" ht="18.75" customHeight="1">
      <c r="A8" s="72" t="s">
        <v>57</v>
      </c>
      <c r="B8" s="53">
        <v>176</v>
      </c>
      <c r="C8" s="54">
        <v>4</v>
      </c>
      <c r="D8" s="55">
        <v>9</v>
      </c>
      <c r="E8" s="56">
        <v>3150200</v>
      </c>
      <c r="F8" s="57" t="s">
        <v>53</v>
      </c>
      <c r="G8" s="58" t="e">
        <f>G9+G11+G13+G15+G17+G19+G21+G23+G25</f>
        <v>#REF!</v>
      </c>
      <c r="H8" s="58" t="e">
        <f>H9+H11+H13+H15+H17+H19+H21+H23+H25</f>
        <v>#REF!</v>
      </c>
      <c r="I8" s="73" t="e">
        <f>I9+I11+I13+I15+I17+I19+I21+I23+I25</f>
        <v>#REF!</v>
      </c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19" s="52" customFormat="1" ht="39" customHeight="1">
      <c r="A9" s="74" t="s">
        <v>58</v>
      </c>
      <c r="B9" s="59">
        <v>176</v>
      </c>
      <c r="C9" s="60">
        <v>4</v>
      </c>
      <c r="D9" s="61">
        <v>9</v>
      </c>
      <c r="E9" s="62">
        <v>3150204</v>
      </c>
      <c r="F9" s="63" t="s">
        <v>53</v>
      </c>
      <c r="G9" s="64" t="e">
        <f>G10</f>
        <v>#REF!</v>
      </c>
      <c r="H9" s="69" t="e">
        <f>H10</f>
        <v>#REF!</v>
      </c>
      <c r="I9" s="75" t="e">
        <f>I10</f>
        <v>#REF!</v>
      </c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s="52" customFormat="1" ht="18.75" customHeight="1">
      <c r="A10" s="76" t="s">
        <v>59</v>
      </c>
      <c r="B10" s="65">
        <v>176</v>
      </c>
      <c r="C10" s="66">
        <v>4</v>
      </c>
      <c r="D10" s="66">
        <v>9</v>
      </c>
      <c r="E10" s="67">
        <v>3150204</v>
      </c>
      <c r="F10" s="77">
        <v>3</v>
      </c>
      <c r="G10" s="68" t="e">
        <f>#REF!</f>
        <v>#REF!</v>
      </c>
      <c r="H10" s="68" t="e">
        <f>#REF!</f>
        <v>#REF!</v>
      </c>
      <c r="I10" s="78" t="e">
        <f>#REF!</f>
        <v>#REF!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s="52" customFormat="1" ht="37.5" customHeight="1">
      <c r="A11" s="74" t="s">
        <v>60</v>
      </c>
      <c r="B11" s="59">
        <v>176</v>
      </c>
      <c r="C11" s="60">
        <v>4</v>
      </c>
      <c r="D11" s="61">
        <v>9</v>
      </c>
      <c r="E11" s="62">
        <v>3150205</v>
      </c>
      <c r="F11" s="63" t="s">
        <v>53</v>
      </c>
      <c r="G11" s="64" t="e">
        <f>G12</f>
        <v>#REF!</v>
      </c>
      <c r="H11" s="69" t="e">
        <f>H12</f>
        <v>#REF!</v>
      </c>
      <c r="I11" s="75" t="e">
        <f>I12</f>
        <v>#REF!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 s="52" customFormat="1" ht="26.25" customHeight="1">
      <c r="A12" s="76" t="s">
        <v>56</v>
      </c>
      <c r="B12" s="65">
        <v>176</v>
      </c>
      <c r="C12" s="66">
        <v>4</v>
      </c>
      <c r="D12" s="66">
        <v>9</v>
      </c>
      <c r="E12" s="67">
        <v>3150205</v>
      </c>
      <c r="F12" s="77">
        <v>1</v>
      </c>
      <c r="G12" s="68" t="e">
        <f>#REF!</f>
        <v>#REF!</v>
      </c>
      <c r="H12" s="68" t="e">
        <f>#REF!</f>
        <v>#REF!</v>
      </c>
      <c r="I12" s="78" t="e">
        <f>#REF!</f>
        <v>#REF!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1:19" s="52" customFormat="1" ht="31.5" customHeight="1">
      <c r="A13" s="74" t="s">
        <v>61</v>
      </c>
      <c r="B13" s="59">
        <v>176</v>
      </c>
      <c r="C13" s="60">
        <v>4</v>
      </c>
      <c r="D13" s="61">
        <v>9</v>
      </c>
      <c r="E13" s="62">
        <v>3150206</v>
      </c>
      <c r="F13" s="63" t="s">
        <v>53</v>
      </c>
      <c r="G13" s="64" t="e">
        <f>G14</f>
        <v>#REF!</v>
      </c>
      <c r="H13" s="69" t="e">
        <f>H14</f>
        <v>#REF!</v>
      </c>
      <c r="I13" s="75" t="e">
        <f>I14</f>
        <v>#REF!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19" s="52" customFormat="1" ht="25.5" customHeight="1">
      <c r="A14" s="76" t="s">
        <v>56</v>
      </c>
      <c r="B14" s="65">
        <v>176</v>
      </c>
      <c r="C14" s="66">
        <v>4</v>
      </c>
      <c r="D14" s="66">
        <v>9</v>
      </c>
      <c r="E14" s="67">
        <v>3150206</v>
      </c>
      <c r="F14" s="77">
        <v>1</v>
      </c>
      <c r="G14" s="68" t="e">
        <f>#REF!</f>
        <v>#REF!</v>
      </c>
      <c r="H14" s="68" t="e">
        <f>#REF!</f>
        <v>#REF!</v>
      </c>
      <c r="I14" s="78" t="e">
        <f>#REF!</f>
        <v>#REF!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19" s="52" customFormat="1" ht="47.25" customHeight="1">
      <c r="A15" s="74" t="s">
        <v>62</v>
      </c>
      <c r="B15" s="59">
        <v>176</v>
      </c>
      <c r="C15" s="60">
        <v>4</v>
      </c>
      <c r="D15" s="61">
        <v>9</v>
      </c>
      <c r="E15" s="62">
        <v>3150208</v>
      </c>
      <c r="F15" s="63" t="s">
        <v>53</v>
      </c>
      <c r="G15" s="64" t="e">
        <f>G16</f>
        <v>#REF!</v>
      </c>
      <c r="H15" s="69" t="e">
        <f>H16</f>
        <v>#REF!</v>
      </c>
      <c r="I15" s="75" t="e">
        <f>I16</f>
        <v>#REF!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 s="52" customFormat="1" ht="24.75" customHeight="1">
      <c r="A16" s="76" t="s">
        <v>56</v>
      </c>
      <c r="B16" s="65">
        <v>176</v>
      </c>
      <c r="C16" s="66">
        <v>4</v>
      </c>
      <c r="D16" s="66">
        <v>9</v>
      </c>
      <c r="E16" s="67">
        <v>3150208</v>
      </c>
      <c r="F16" s="77">
        <v>1</v>
      </c>
      <c r="G16" s="68" t="e">
        <f>#REF!</f>
        <v>#REF!</v>
      </c>
      <c r="H16" s="68" t="e">
        <f>#REF!</f>
        <v>#REF!</v>
      </c>
      <c r="I16" s="78" t="e">
        <f>#REF!</f>
        <v>#REF!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 spans="1:19" s="52" customFormat="1" ht="18.75" customHeight="1">
      <c r="A17" s="74" t="s">
        <v>63</v>
      </c>
      <c r="B17" s="59">
        <v>176</v>
      </c>
      <c r="C17" s="60">
        <v>4</v>
      </c>
      <c r="D17" s="61">
        <v>9</v>
      </c>
      <c r="E17" s="62">
        <v>3150209</v>
      </c>
      <c r="F17" s="63" t="s">
        <v>53</v>
      </c>
      <c r="G17" s="64" t="e">
        <f>G18</f>
        <v>#REF!</v>
      </c>
      <c r="H17" s="69" t="e">
        <f>H18</f>
        <v>#REF!</v>
      </c>
      <c r="I17" s="75" t="e">
        <f>I18</f>
        <v>#REF!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 s="52" customFormat="1" ht="25.5" customHeight="1">
      <c r="A18" s="76" t="s">
        <v>56</v>
      </c>
      <c r="B18" s="65">
        <v>176</v>
      </c>
      <c r="C18" s="66">
        <v>4</v>
      </c>
      <c r="D18" s="66">
        <v>9</v>
      </c>
      <c r="E18" s="67">
        <v>3150209</v>
      </c>
      <c r="F18" s="77">
        <v>1</v>
      </c>
      <c r="G18" s="68" t="e">
        <f>#REF!</f>
        <v>#REF!</v>
      </c>
      <c r="H18" s="68" t="e">
        <f>#REF!</f>
        <v>#REF!</v>
      </c>
      <c r="I18" s="78" t="e">
        <f>#REF!</f>
        <v>#REF!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spans="1:19" s="52" customFormat="1" ht="47.25" customHeight="1">
      <c r="A19" s="74" t="s">
        <v>64</v>
      </c>
      <c r="B19" s="59">
        <v>176</v>
      </c>
      <c r="C19" s="60">
        <v>4</v>
      </c>
      <c r="D19" s="61">
        <v>9</v>
      </c>
      <c r="E19" s="62">
        <v>3150210</v>
      </c>
      <c r="F19" s="63" t="s">
        <v>53</v>
      </c>
      <c r="G19" s="64" t="e">
        <f>G20</f>
        <v>#REF!</v>
      </c>
      <c r="H19" s="69" t="e">
        <f>H20</f>
        <v>#REF!</v>
      </c>
      <c r="I19" s="75" t="e">
        <f>I20</f>
        <v>#REF!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1:19" s="52" customFormat="1" ht="22.5" customHeight="1">
      <c r="A20" s="76" t="s">
        <v>56</v>
      </c>
      <c r="B20" s="65">
        <v>176</v>
      </c>
      <c r="C20" s="66">
        <v>4</v>
      </c>
      <c r="D20" s="66">
        <v>9</v>
      </c>
      <c r="E20" s="67">
        <v>3150210</v>
      </c>
      <c r="F20" s="77">
        <v>1</v>
      </c>
      <c r="G20" s="68" t="e">
        <f>#REF!</f>
        <v>#REF!</v>
      </c>
      <c r="H20" s="68" t="e">
        <f>#REF!</f>
        <v>#REF!</v>
      </c>
      <c r="I20" s="78" t="e">
        <f>#REF!</f>
        <v>#REF!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</row>
    <row r="21" spans="1:19" s="52" customFormat="1" ht="31.5" customHeight="1">
      <c r="A21" s="74" t="s">
        <v>65</v>
      </c>
      <c r="B21" s="59">
        <v>176</v>
      </c>
      <c r="C21" s="60">
        <v>4</v>
      </c>
      <c r="D21" s="61">
        <v>9</v>
      </c>
      <c r="E21" s="62">
        <v>3150212</v>
      </c>
      <c r="F21" s="63" t="s">
        <v>53</v>
      </c>
      <c r="G21" s="64" t="e">
        <f>G22</f>
        <v>#REF!</v>
      </c>
      <c r="H21" s="69" t="e">
        <f>H22</f>
        <v>#REF!</v>
      </c>
      <c r="I21" s="75" t="e">
        <f>I22</f>
        <v>#REF!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</row>
    <row r="22" spans="1:19" s="52" customFormat="1" ht="24" customHeight="1">
      <c r="A22" s="76" t="s">
        <v>56</v>
      </c>
      <c r="B22" s="65">
        <v>176</v>
      </c>
      <c r="C22" s="66">
        <v>4</v>
      </c>
      <c r="D22" s="66">
        <v>9</v>
      </c>
      <c r="E22" s="67">
        <v>3150212</v>
      </c>
      <c r="F22" s="77">
        <v>1</v>
      </c>
      <c r="G22" s="68" t="e">
        <f>#REF!</f>
        <v>#REF!</v>
      </c>
      <c r="H22" s="68" t="e">
        <f>#REF!</f>
        <v>#REF!</v>
      </c>
      <c r="I22" s="78" t="e">
        <f>#REF!</f>
        <v>#REF!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1:19" s="52" customFormat="1" ht="31.5" customHeight="1">
      <c r="A23" s="74" t="s">
        <v>66</v>
      </c>
      <c r="B23" s="59">
        <v>176</v>
      </c>
      <c r="C23" s="60">
        <v>4</v>
      </c>
      <c r="D23" s="61">
        <v>9</v>
      </c>
      <c r="E23" s="62">
        <v>3150213</v>
      </c>
      <c r="F23" s="63" t="s">
        <v>53</v>
      </c>
      <c r="G23" s="64" t="e">
        <f>G24</f>
        <v>#REF!</v>
      </c>
      <c r="H23" s="69" t="e">
        <f>H24</f>
        <v>#REF!</v>
      </c>
      <c r="I23" s="75" t="e">
        <f>I24</f>
        <v>#REF!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1:19" s="52" customFormat="1" ht="25.5" customHeight="1">
      <c r="A24" s="76" t="s">
        <v>56</v>
      </c>
      <c r="B24" s="65">
        <v>176</v>
      </c>
      <c r="C24" s="66">
        <v>4</v>
      </c>
      <c r="D24" s="66">
        <v>9</v>
      </c>
      <c r="E24" s="67">
        <v>3150213</v>
      </c>
      <c r="F24" s="77">
        <v>1</v>
      </c>
      <c r="G24" s="68" t="e">
        <f>#REF!</f>
        <v>#REF!</v>
      </c>
      <c r="H24" s="68" t="e">
        <f>#REF!</f>
        <v>#REF!</v>
      </c>
      <c r="I24" s="78" t="e">
        <f>#REF!</f>
        <v>#REF!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1:19" s="52" customFormat="1" ht="39" customHeight="1">
      <c r="A25" s="74" t="s">
        <v>67</v>
      </c>
      <c r="B25" s="59">
        <v>176</v>
      </c>
      <c r="C25" s="60">
        <v>4</v>
      </c>
      <c r="D25" s="61">
        <v>9</v>
      </c>
      <c r="E25" s="62">
        <v>3150215</v>
      </c>
      <c r="F25" s="63" t="s">
        <v>53</v>
      </c>
      <c r="G25" s="64" t="e">
        <f>G26</f>
        <v>#REF!</v>
      </c>
      <c r="H25" s="69" t="e">
        <f>H26</f>
        <v>#REF!</v>
      </c>
      <c r="I25" s="75" t="e">
        <f>I26</f>
        <v>#REF!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</row>
    <row r="26" spans="1:19" s="52" customFormat="1" ht="22.5" customHeight="1">
      <c r="A26" s="76" t="s">
        <v>56</v>
      </c>
      <c r="B26" s="65">
        <v>176</v>
      </c>
      <c r="C26" s="66">
        <v>4</v>
      </c>
      <c r="D26" s="66">
        <v>9</v>
      </c>
      <c r="E26" s="67">
        <v>3150215</v>
      </c>
      <c r="F26" s="77">
        <v>1</v>
      </c>
      <c r="G26" s="68" t="e">
        <f>#REF!</f>
        <v>#REF!</v>
      </c>
      <c r="H26" s="68" t="e">
        <f>#REF!</f>
        <v>#REF!</v>
      </c>
      <c r="I26" s="78" t="e">
        <f>#REF!</f>
        <v>#REF!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1:19" s="52" customFormat="1" ht="18.75" customHeight="1">
      <c r="A27" s="70" t="s">
        <v>68</v>
      </c>
      <c r="B27" s="46">
        <v>176</v>
      </c>
      <c r="C27" s="47">
        <v>11</v>
      </c>
      <c r="D27" s="48">
        <v>0</v>
      </c>
      <c r="E27" s="49" t="s">
        <v>53</v>
      </c>
      <c r="F27" s="50" t="s">
        <v>53</v>
      </c>
      <c r="G27" s="51" t="e">
        <f>G28</f>
        <v>#REF!</v>
      </c>
      <c r="H27" s="51" t="e">
        <f t="shared" ref="H27:I29" si="1">H28</f>
        <v>#REF!</v>
      </c>
      <c r="I27" s="71" t="e">
        <f t="shared" si="1"/>
        <v>#REF!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1:19" s="52" customFormat="1" ht="39" customHeight="1">
      <c r="A28" s="72" t="s">
        <v>69</v>
      </c>
      <c r="B28" s="53">
        <v>176</v>
      </c>
      <c r="C28" s="54">
        <v>11</v>
      </c>
      <c r="D28" s="55">
        <v>2</v>
      </c>
      <c r="E28" s="56" t="s">
        <v>53</v>
      </c>
      <c r="F28" s="57" t="s">
        <v>53</v>
      </c>
      <c r="G28" s="58" t="e">
        <f>G29</f>
        <v>#REF!</v>
      </c>
      <c r="H28" s="58" t="e">
        <f t="shared" si="1"/>
        <v>#REF!</v>
      </c>
      <c r="I28" s="73" t="e">
        <f t="shared" si="1"/>
        <v>#REF!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1:19" s="52" customFormat="1" ht="18.75" customHeight="1">
      <c r="A29" s="72" t="s">
        <v>55</v>
      </c>
      <c r="B29" s="53">
        <v>176</v>
      </c>
      <c r="C29" s="54">
        <v>11</v>
      </c>
      <c r="D29" s="55">
        <v>2</v>
      </c>
      <c r="E29" s="56">
        <v>3150000</v>
      </c>
      <c r="F29" s="57" t="s">
        <v>53</v>
      </c>
      <c r="G29" s="58" t="e">
        <f>G30</f>
        <v>#REF!</v>
      </c>
      <c r="H29" s="58" t="e">
        <f t="shared" si="1"/>
        <v>#REF!</v>
      </c>
      <c r="I29" s="73" t="e">
        <f t="shared" si="1"/>
        <v>#REF!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19" s="52" customFormat="1" ht="18.75" customHeight="1">
      <c r="A30" s="72" t="s">
        <v>57</v>
      </c>
      <c r="B30" s="53">
        <v>176</v>
      </c>
      <c r="C30" s="54">
        <v>11</v>
      </c>
      <c r="D30" s="55">
        <v>2</v>
      </c>
      <c r="E30" s="56">
        <v>3150200</v>
      </c>
      <c r="F30" s="57" t="s">
        <v>53</v>
      </c>
      <c r="G30" s="58" t="e">
        <f>G31+G33</f>
        <v>#REF!</v>
      </c>
      <c r="H30" s="58" t="e">
        <f>H31+H33</f>
        <v>#REF!</v>
      </c>
      <c r="I30" s="73" t="e">
        <f>I31+I33</f>
        <v>#REF!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19" s="52" customFormat="1" ht="41.25" customHeight="1">
      <c r="A31" s="74" t="s">
        <v>0</v>
      </c>
      <c r="B31" s="59">
        <v>176</v>
      </c>
      <c r="C31" s="60">
        <v>11</v>
      </c>
      <c r="D31" s="61">
        <v>2</v>
      </c>
      <c r="E31" s="62">
        <v>3150211</v>
      </c>
      <c r="F31" s="63" t="s">
        <v>53</v>
      </c>
      <c r="G31" s="64" t="e">
        <f>G32</f>
        <v>#REF!</v>
      </c>
      <c r="H31" s="69" t="e">
        <f>H32</f>
        <v>#REF!</v>
      </c>
      <c r="I31" s="75" t="e">
        <f>I32</f>
        <v>#REF!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spans="1:19" s="52" customFormat="1" ht="18.75" customHeight="1">
      <c r="A32" s="76" t="s">
        <v>1</v>
      </c>
      <c r="B32" s="65">
        <v>176</v>
      </c>
      <c r="C32" s="66">
        <v>11</v>
      </c>
      <c r="D32" s="66">
        <v>2</v>
      </c>
      <c r="E32" s="67">
        <v>3150211</v>
      </c>
      <c r="F32" s="77">
        <v>10</v>
      </c>
      <c r="G32" s="68" t="e">
        <f>#REF!</f>
        <v>#REF!</v>
      </c>
      <c r="H32" s="68" t="e">
        <f>#REF!</f>
        <v>#REF!</v>
      </c>
      <c r="I32" s="78" t="e">
        <f>#REF!</f>
        <v>#REF!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1:19" s="52" customFormat="1" ht="51.75" customHeight="1">
      <c r="A33" s="74" t="s">
        <v>2</v>
      </c>
      <c r="B33" s="59">
        <v>176</v>
      </c>
      <c r="C33" s="60">
        <v>11</v>
      </c>
      <c r="D33" s="61">
        <v>2</v>
      </c>
      <c r="E33" s="62">
        <v>3150214</v>
      </c>
      <c r="F33" s="63" t="s">
        <v>53</v>
      </c>
      <c r="G33" s="64" t="e">
        <f>G34</f>
        <v>#REF!</v>
      </c>
      <c r="H33" s="69" t="e">
        <f>H34</f>
        <v>#REF!</v>
      </c>
      <c r="I33" s="75" t="e">
        <f>I34</f>
        <v>#REF!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1:19" s="52" customFormat="1" ht="18.75" customHeight="1" thickBot="1">
      <c r="A34" s="79" t="s">
        <v>1</v>
      </c>
      <c r="B34" s="80">
        <v>176</v>
      </c>
      <c r="C34" s="81">
        <v>11</v>
      </c>
      <c r="D34" s="81">
        <v>2</v>
      </c>
      <c r="E34" s="82">
        <v>3150214</v>
      </c>
      <c r="F34" s="83">
        <v>10</v>
      </c>
      <c r="G34" s="84" t="e">
        <f>#REF!</f>
        <v>#REF!</v>
      </c>
      <c r="H34" s="84" t="e">
        <f>#REF!</f>
        <v>#REF!</v>
      </c>
      <c r="I34" s="85" t="e">
        <f>#REF!</f>
        <v>#REF!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6" spans="1:19">
      <c r="A36" s="106"/>
      <c r="B36" s="106"/>
    </row>
    <row r="37" spans="1:19" ht="18.75">
      <c r="A37" s="107"/>
      <c r="B37" s="106"/>
    </row>
  </sheetData>
  <customSheetViews>
    <customSheetView guid="{EC866563-BFCC-4963-BDE7-D6484DDC3927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1"/>
      <headerFooter alignWithMargins="0"/>
    </customSheetView>
    <customSheetView guid="{0BEFA3E9-A4C2-4DF9-80A0-D13EE86057B8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2"/>
      <headerFooter alignWithMargins="0"/>
    </customSheetView>
    <customSheetView guid="{8554CFB4-E32D-4B03-A084-DE5C920F4542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/>
      <headerFooter alignWithMargins="0"/>
    </customSheetView>
    <customSheetView guid="{840469B7-AFDA-4024-B069-E2CF2C9D186F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/>
      <headerFooter alignWithMargins="0"/>
    </customSheetView>
    <customSheetView guid="{458F8619-9EC7-4A59-92D4-7A891253B5F0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3"/>
      <headerFooter alignWithMargins="0"/>
    </customSheetView>
    <customSheetView guid="{661D8361-12D0-4144-803F-69148D848065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4"/>
      <headerFooter alignWithMargins="0"/>
    </customSheetView>
    <customSheetView guid="{5DF8CF1C-FCF7-4408-A71C-AD1B072646C9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5"/>
      <headerFooter alignWithMargins="0"/>
    </customSheetView>
    <customSheetView guid="{9E97E32E-2E76-4470-A205-A06769A5CB0A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6"/>
      <headerFooter alignWithMargins="0"/>
    </customSheetView>
    <customSheetView guid="{6E2FD6C1-2A72-4B53-AC10-32BC5BFEC459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/>
      <headerFooter alignWithMargins="0"/>
    </customSheetView>
    <customSheetView guid="{79404730-01E2-427A-804A-92DF9C7BA798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7"/>
      <headerFooter alignWithMargins="0"/>
    </customSheetView>
    <customSheetView guid="{63767C12-6591-44D2-BDAB-63C7712ED2AB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/>
      <headerFooter alignWithMargins="0"/>
    </customSheetView>
    <customSheetView guid="{B28AFAB9-ECDF-46E1-92B3-0D39E2078D05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/>
      <headerFooter alignWithMargins="0"/>
    </customSheetView>
    <customSheetView guid="{CF929131-95F3-43FA-99D4-E0211D142963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/>
      <headerFooter alignWithMargins="0"/>
    </customSheetView>
    <customSheetView guid="{D6C765A2-E42F-40A1-9D7B-2C4B702EC3AC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8"/>
      <headerFooter alignWithMargins="0"/>
    </customSheetView>
    <customSheetView guid="{F8991273-83F9-4C30-8341-12D36E1EB062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9"/>
      <headerFooter alignWithMargins="0"/>
    </customSheetView>
    <customSheetView guid="{C18F6629-0E08-4838-8A27-DFF845CEA3C6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/>
      <headerFooter alignWithMargins="0"/>
    </customSheetView>
    <customSheetView guid="{5945FCA3-AE94-4A48-9A36-22C20C55C512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10"/>
      <headerFooter alignWithMargins="0"/>
    </customSheetView>
    <customSheetView guid="{341381C2-A47B-4F98-B426-0AB78B7E1AFC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11"/>
      <headerFooter alignWithMargins="0"/>
    </customSheetView>
    <customSheetView guid="{9ABFE52C-4EE8-43C9-B264-AA049B72779D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12"/>
      <headerFooter alignWithMargins="0"/>
    </customSheetView>
    <customSheetView guid="{6C815B9D-C090-4723-9A4A-5A1CF0E47759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13"/>
      <headerFooter alignWithMargins="0"/>
    </customSheetView>
  </customSheetViews>
  <mergeCells count="1">
    <mergeCell ref="A1:I1"/>
  </mergeCells>
  <phoneticPr fontId="0" type="noConversion"/>
  <printOptions horizontalCentered="1"/>
  <pageMargins left="0.39370078740157483" right="0.39370078740157483" top="0.59055118110236227" bottom="0.39370078740157483" header="0.51181102362204722" footer="0.31496062992125984"/>
  <pageSetup paperSize="9" scale="81" orientation="portrait" r:id="rId1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zoomScale="75" zoomScaleNormal="75" workbookViewId="0">
      <selection activeCell="C11" sqref="C11:C12"/>
    </sheetView>
  </sheetViews>
  <sheetFormatPr defaultRowHeight="12.75"/>
  <cols>
    <col min="1" max="1" width="45.140625" customWidth="1"/>
    <col min="2" max="2" width="21.85546875" customWidth="1"/>
    <col min="10" max="10" width="16.7109375" customWidth="1"/>
    <col min="14" max="14" width="11.140625" customWidth="1"/>
  </cols>
  <sheetData>
    <row r="1" spans="1:15" ht="15">
      <c r="J1" s="117" t="s">
        <v>82</v>
      </c>
    </row>
    <row r="3" spans="1:15" ht="18.75" customHeight="1">
      <c r="A3" s="503" t="s">
        <v>83</v>
      </c>
      <c r="B3" s="503"/>
      <c r="C3" s="503"/>
      <c r="D3" s="503"/>
      <c r="E3" s="503"/>
      <c r="F3" s="503"/>
      <c r="G3" s="503"/>
      <c r="H3" s="503"/>
      <c r="I3" s="503"/>
      <c r="J3" s="503"/>
      <c r="K3" s="118"/>
      <c r="L3" s="118"/>
      <c r="M3" s="118"/>
      <c r="N3" s="118"/>
      <c r="O3" s="118"/>
    </row>
    <row r="4" spans="1:15" ht="15" customHeight="1">
      <c r="A4" s="504" t="s">
        <v>94</v>
      </c>
      <c r="B4" s="504"/>
      <c r="C4" s="504"/>
      <c r="D4" s="504"/>
      <c r="E4" s="504"/>
      <c r="F4" s="504"/>
      <c r="G4" s="504"/>
      <c r="H4" s="504"/>
      <c r="I4" s="504"/>
      <c r="J4" s="504"/>
      <c r="K4" s="121"/>
      <c r="L4" s="119"/>
      <c r="M4" s="119"/>
      <c r="N4" s="119"/>
      <c r="O4" s="119"/>
    </row>
    <row r="5" spans="1:15" ht="13.5" customHeight="1">
      <c r="A5" s="504" t="s">
        <v>95</v>
      </c>
      <c r="B5" s="504"/>
      <c r="C5" s="504"/>
      <c r="D5" s="504"/>
      <c r="E5" s="504"/>
      <c r="F5" s="504"/>
      <c r="G5" s="504"/>
      <c r="H5" s="504"/>
      <c r="I5" s="504"/>
      <c r="J5" s="504"/>
      <c r="K5" s="119"/>
      <c r="L5" s="119"/>
      <c r="M5" s="119"/>
      <c r="N5" s="119"/>
      <c r="O5" s="119"/>
    </row>
    <row r="6" spans="1:15" ht="15.75" thickBot="1">
      <c r="J6" s="117" t="s">
        <v>84</v>
      </c>
      <c r="N6" s="117"/>
    </row>
    <row r="7" spans="1:15" ht="16.5" customHeight="1">
      <c r="A7" s="511" t="s">
        <v>7</v>
      </c>
      <c r="B7" s="515" t="s">
        <v>8</v>
      </c>
      <c r="C7" s="126" t="s">
        <v>85</v>
      </c>
      <c r="D7" s="515" t="s">
        <v>81</v>
      </c>
      <c r="E7" s="515"/>
      <c r="F7" s="515"/>
      <c r="G7" s="515"/>
      <c r="H7" s="515"/>
      <c r="I7" s="515"/>
      <c r="J7" s="505" t="s">
        <v>87</v>
      </c>
    </row>
    <row r="8" spans="1:15" ht="32.25" customHeight="1">
      <c r="A8" s="512"/>
      <c r="B8" s="508"/>
      <c r="C8" s="120" t="s">
        <v>86</v>
      </c>
      <c r="D8" s="508" t="s">
        <v>88</v>
      </c>
      <c r="E8" s="508"/>
      <c r="F8" s="506"/>
      <c r="G8" s="514" t="s">
        <v>89</v>
      </c>
      <c r="H8" s="508"/>
      <c r="I8" s="508"/>
      <c r="J8" s="506"/>
    </row>
    <row r="9" spans="1:15" ht="63" customHeight="1" thickBot="1">
      <c r="A9" s="513"/>
      <c r="B9" s="516"/>
      <c r="C9" s="123"/>
      <c r="D9" s="122" t="s">
        <v>90</v>
      </c>
      <c r="E9" s="122" t="s">
        <v>91</v>
      </c>
      <c r="F9" s="127" t="s">
        <v>92</v>
      </c>
      <c r="G9" s="144" t="s">
        <v>90</v>
      </c>
      <c r="H9" s="122" t="s">
        <v>91</v>
      </c>
      <c r="I9" s="122" t="s">
        <v>93</v>
      </c>
      <c r="J9" s="507"/>
    </row>
    <row r="10" spans="1:15" ht="15" customHeight="1" thickBot="1">
      <c r="A10" s="124">
        <v>1</v>
      </c>
      <c r="B10" s="19">
        <v>2</v>
      </c>
      <c r="C10" s="125">
        <v>3</v>
      </c>
      <c r="D10" s="19">
        <v>4</v>
      </c>
      <c r="E10" s="19">
        <v>5</v>
      </c>
      <c r="F10" s="20">
        <v>6</v>
      </c>
      <c r="G10" s="145">
        <v>7</v>
      </c>
      <c r="H10" s="19">
        <v>8</v>
      </c>
      <c r="I10" s="19">
        <v>9</v>
      </c>
      <c r="J10" s="20">
        <v>10</v>
      </c>
    </row>
    <row r="11" spans="1:15" ht="15" customHeight="1">
      <c r="A11" s="7" t="s">
        <v>15</v>
      </c>
      <c r="B11" s="435" t="s">
        <v>25</v>
      </c>
      <c r="C11" s="435" t="s">
        <v>26</v>
      </c>
      <c r="D11" s="435">
        <v>78.599999999999994</v>
      </c>
      <c r="E11" s="435"/>
      <c r="F11" s="490">
        <f>E11/D11*100</f>
        <v>0</v>
      </c>
      <c r="G11" s="492">
        <v>78.599999999999994</v>
      </c>
      <c r="H11" s="435"/>
      <c r="I11" s="509">
        <f>H11/G11*100</f>
        <v>0</v>
      </c>
      <c r="J11" s="445" t="s">
        <v>21</v>
      </c>
    </row>
    <row r="12" spans="1:15" ht="120.75" thickBot="1">
      <c r="A12" s="21" t="s">
        <v>16</v>
      </c>
      <c r="B12" s="452"/>
      <c r="C12" s="436"/>
      <c r="D12" s="452"/>
      <c r="E12" s="452"/>
      <c r="F12" s="491"/>
      <c r="G12" s="493"/>
      <c r="H12" s="452"/>
      <c r="I12" s="510"/>
      <c r="J12" s="447"/>
    </row>
    <row r="13" spans="1:15" ht="90">
      <c r="A13" s="7" t="s">
        <v>17</v>
      </c>
      <c r="B13" s="15" t="s">
        <v>96</v>
      </c>
      <c r="C13" s="15"/>
      <c r="D13" s="134"/>
      <c r="E13" s="129"/>
      <c r="F13" s="146"/>
      <c r="G13" s="140"/>
      <c r="H13" s="129"/>
      <c r="I13" s="137"/>
      <c r="J13" s="478" t="s">
        <v>21</v>
      </c>
    </row>
    <row r="14" spans="1:15" ht="69" customHeight="1">
      <c r="A14" s="484" t="s">
        <v>29</v>
      </c>
      <c r="B14" s="10" t="s">
        <v>30</v>
      </c>
      <c r="C14" s="10" t="s">
        <v>27</v>
      </c>
      <c r="D14" s="135">
        <v>15.9</v>
      </c>
      <c r="E14" s="131"/>
      <c r="F14" s="147">
        <f>E14/D14*100</f>
        <v>0</v>
      </c>
      <c r="G14" s="141">
        <v>15.9</v>
      </c>
      <c r="H14" s="131"/>
      <c r="I14" s="138">
        <f>H14/G14*100</f>
        <v>0</v>
      </c>
      <c r="J14" s="479"/>
    </row>
    <row r="15" spans="1:15" ht="51" customHeight="1" thickBot="1">
      <c r="A15" s="485"/>
      <c r="B15" s="5" t="s">
        <v>31</v>
      </c>
      <c r="C15" s="132" t="s">
        <v>99</v>
      </c>
      <c r="D15" s="136" t="s">
        <v>20</v>
      </c>
      <c r="E15" s="130"/>
      <c r="F15" s="148">
        <v>0</v>
      </c>
      <c r="G15" s="142" t="s">
        <v>20</v>
      </c>
      <c r="H15" s="130"/>
      <c r="I15" s="139">
        <v>0</v>
      </c>
      <c r="J15" s="480"/>
    </row>
    <row r="16" spans="1:15" ht="46.5" customHeight="1">
      <c r="A16" s="7" t="s">
        <v>18</v>
      </c>
      <c r="B16" s="15" t="s">
        <v>34</v>
      </c>
      <c r="C16" s="10" t="s">
        <v>35</v>
      </c>
      <c r="D16" s="17">
        <v>31.4</v>
      </c>
      <c r="E16" s="129"/>
      <c r="F16" s="146">
        <f>E16/D16*100</f>
        <v>0</v>
      </c>
      <c r="G16" s="143">
        <v>31.4</v>
      </c>
      <c r="H16" s="129"/>
      <c r="I16" s="137">
        <f>H16/G16*100</f>
        <v>0</v>
      </c>
      <c r="J16" s="478" t="s">
        <v>21</v>
      </c>
      <c r="O16" s="133"/>
    </row>
    <row r="17" spans="1:10" ht="90">
      <c r="A17" s="104" t="s">
        <v>36</v>
      </c>
      <c r="B17" s="10" t="s">
        <v>37</v>
      </c>
      <c r="C17" s="10" t="s">
        <v>27</v>
      </c>
      <c r="D17" s="13">
        <v>84.56</v>
      </c>
      <c r="E17" s="131"/>
      <c r="F17" s="147">
        <f>E17/D17*100</f>
        <v>0</v>
      </c>
      <c r="G17" s="149">
        <v>84.56</v>
      </c>
      <c r="H17" s="131"/>
      <c r="I17" s="138">
        <f>H17/G17*100</f>
        <v>0</v>
      </c>
      <c r="J17" s="479"/>
    </row>
    <row r="18" spans="1:10" ht="31.5" customHeight="1">
      <c r="A18" s="104"/>
      <c r="B18" s="10" t="s">
        <v>97</v>
      </c>
      <c r="C18" s="9" t="s">
        <v>27</v>
      </c>
      <c r="D18" s="13">
        <f>51.96-1</f>
        <v>50.96</v>
      </c>
      <c r="E18" s="131"/>
      <c r="F18" s="147">
        <f>E18/D18*100</f>
        <v>0</v>
      </c>
      <c r="G18" s="149">
        <f>51.96-1</f>
        <v>50.96</v>
      </c>
      <c r="H18" s="131"/>
      <c r="I18" s="138">
        <f>H18/G18*100</f>
        <v>0</v>
      </c>
      <c r="J18" s="479"/>
    </row>
    <row r="19" spans="1:10" ht="45.75" thickBot="1">
      <c r="A19" s="105"/>
      <c r="B19" s="22" t="s">
        <v>98</v>
      </c>
      <c r="C19" s="116" t="s">
        <v>70</v>
      </c>
      <c r="D19" s="136" t="s">
        <v>44</v>
      </c>
      <c r="E19" s="130"/>
      <c r="F19" s="148">
        <v>0</v>
      </c>
      <c r="G19" s="142" t="s">
        <v>44</v>
      </c>
      <c r="H19" s="130"/>
      <c r="I19" s="139">
        <v>0</v>
      </c>
      <c r="J19" s="480"/>
    </row>
    <row r="20" spans="1:10" ht="20.100000000000001" customHeight="1">
      <c r="A20" s="128" t="s">
        <v>19</v>
      </c>
      <c r="B20" s="500" t="s">
        <v>46</v>
      </c>
      <c r="C20" s="435" t="s">
        <v>47</v>
      </c>
      <c r="D20" s="494">
        <v>31</v>
      </c>
      <c r="E20" s="487"/>
      <c r="F20" s="497">
        <f>E20/D20*100</f>
        <v>0</v>
      </c>
      <c r="G20" s="481">
        <v>31</v>
      </c>
      <c r="H20" s="487"/>
      <c r="I20" s="475">
        <f>H20/G20*100</f>
        <v>0</v>
      </c>
      <c r="J20" s="478" t="s">
        <v>21</v>
      </c>
    </row>
    <row r="21" spans="1:10" ht="20.100000000000001" customHeight="1">
      <c r="A21" s="486" t="s">
        <v>48</v>
      </c>
      <c r="B21" s="501"/>
      <c r="C21" s="436"/>
      <c r="D21" s="495"/>
      <c r="E21" s="488"/>
      <c r="F21" s="498"/>
      <c r="G21" s="482"/>
      <c r="H21" s="488"/>
      <c r="I21" s="476"/>
      <c r="J21" s="479"/>
    </row>
    <row r="22" spans="1:10" ht="45" customHeight="1" thickBot="1">
      <c r="A22" s="485"/>
      <c r="B22" s="502"/>
      <c r="C22" s="452"/>
      <c r="D22" s="496"/>
      <c r="E22" s="489"/>
      <c r="F22" s="499"/>
      <c r="G22" s="483"/>
      <c r="H22" s="489"/>
      <c r="I22" s="477"/>
      <c r="J22" s="480"/>
    </row>
    <row r="23" spans="1:10" ht="13.5" customHeight="1"/>
    <row r="25" spans="1:10">
      <c r="D25" s="133"/>
    </row>
    <row r="26" spans="1:10">
      <c r="D26" s="133"/>
    </row>
  </sheetData>
  <customSheetViews>
    <customSheetView guid="{EC866563-BFCC-4963-BDE7-D6484DDC3927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1"/>
    </customSheetView>
    <customSheetView guid="{0BEFA3E9-A4C2-4DF9-80A0-D13EE86057B8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2"/>
    </customSheetView>
    <customSheetView guid="{8554CFB4-E32D-4B03-A084-DE5C920F4542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/>
    </customSheetView>
    <customSheetView guid="{840469B7-AFDA-4024-B069-E2CF2C9D186F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/>
    </customSheetView>
    <customSheetView guid="{458F8619-9EC7-4A59-92D4-7A891253B5F0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3"/>
    </customSheetView>
    <customSheetView guid="{661D8361-12D0-4144-803F-69148D848065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4"/>
    </customSheetView>
    <customSheetView guid="{5DF8CF1C-FCF7-4408-A71C-AD1B072646C9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5"/>
    </customSheetView>
    <customSheetView guid="{9E97E32E-2E76-4470-A205-A06769A5CB0A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6"/>
    </customSheetView>
    <customSheetView guid="{6E2FD6C1-2A72-4B53-AC10-32BC5BFEC459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/>
    </customSheetView>
    <customSheetView guid="{79404730-01E2-427A-804A-92DF9C7BA798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7"/>
    </customSheetView>
    <customSheetView guid="{63767C12-6591-44D2-BDAB-63C7712ED2AB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/>
    </customSheetView>
    <customSheetView guid="{B28AFAB9-ECDF-46E1-92B3-0D39E2078D05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/>
    </customSheetView>
    <customSheetView guid="{CF929131-95F3-43FA-99D4-E0211D142963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/>
    </customSheetView>
    <customSheetView guid="{D6C765A2-E42F-40A1-9D7B-2C4B702EC3AC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8"/>
    </customSheetView>
    <customSheetView guid="{F8991273-83F9-4C30-8341-12D36E1EB062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9"/>
    </customSheetView>
    <customSheetView guid="{C18F6629-0E08-4838-8A27-DFF845CEA3C6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/>
    </customSheetView>
    <customSheetView guid="{5945FCA3-AE94-4A48-9A36-22C20C55C512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10"/>
    </customSheetView>
    <customSheetView guid="{341381C2-A47B-4F98-B426-0AB78B7E1AFC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11"/>
    </customSheetView>
    <customSheetView guid="{9ABFE52C-4EE8-43C9-B264-AA049B72779D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12"/>
    </customSheetView>
    <customSheetView guid="{6C815B9D-C090-4723-9A4A-5A1CF0E47759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13"/>
    </customSheetView>
  </customSheetViews>
  <mergeCells count="31">
    <mergeCell ref="A3:J3"/>
    <mergeCell ref="A4:J4"/>
    <mergeCell ref="J7:J9"/>
    <mergeCell ref="D8:F8"/>
    <mergeCell ref="I11:I12"/>
    <mergeCell ref="A5:J5"/>
    <mergeCell ref="C11:C12"/>
    <mergeCell ref="D11:D12"/>
    <mergeCell ref="A7:A9"/>
    <mergeCell ref="J11:J12"/>
    <mergeCell ref="G8:I8"/>
    <mergeCell ref="D7:I7"/>
    <mergeCell ref="B7:B9"/>
    <mergeCell ref="A14:A15"/>
    <mergeCell ref="A21:A22"/>
    <mergeCell ref="H20:H22"/>
    <mergeCell ref="E11:E12"/>
    <mergeCell ref="F11:F12"/>
    <mergeCell ref="G11:G12"/>
    <mergeCell ref="H11:H12"/>
    <mergeCell ref="C20:C22"/>
    <mergeCell ref="D20:D22"/>
    <mergeCell ref="E20:E22"/>
    <mergeCell ref="F20:F22"/>
    <mergeCell ref="B20:B22"/>
    <mergeCell ref="B11:B12"/>
    <mergeCell ref="I20:I22"/>
    <mergeCell ref="J20:J22"/>
    <mergeCell ref="J13:J15"/>
    <mergeCell ref="J16:J19"/>
    <mergeCell ref="G20:G22"/>
  </mergeCells>
  <phoneticPr fontId="31" type="noConversion"/>
  <pageMargins left="0.43307086614173229" right="0.43307086614173229" top="0.39370078740157483" bottom="0.19685039370078741" header="0.31496062992125984" footer="0.31496062992125984"/>
  <pageSetup paperSize="9" scale="65" orientation="portrait"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H123"/>
  <sheetViews>
    <sheetView tabSelected="1" zoomScale="84" zoomScaleNormal="60" zoomScaleSheetLayoutView="40" workbookViewId="0">
      <pane xSplit="10" ySplit="8" topLeftCell="Z117" activePane="bottomRight" state="frozen"/>
      <selection pane="topRight" activeCell="K1" sqref="K1"/>
      <selection pane="bottomLeft" activeCell="A9" sqref="A9"/>
      <selection pane="bottomRight" activeCell="AA123" sqref="AA123"/>
    </sheetView>
  </sheetViews>
  <sheetFormatPr defaultColWidth="9.140625" defaultRowHeight="15"/>
  <cols>
    <col min="1" max="1" width="5" style="151" customWidth="1"/>
    <col min="2" max="2" width="10.5703125" style="151" hidden="1" customWidth="1"/>
    <col min="3" max="3" width="6" style="172" customWidth="1"/>
    <col min="4" max="4" width="41.28515625" style="178" customWidth="1"/>
    <col min="5" max="5" width="12.140625" style="178" customWidth="1"/>
    <col min="6" max="6" width="11.28515625" style="178" customWidth="1"/>
    <col min="7" max="7" width="9.7109375" style="178" customWidth="1"/>
    <col min="8" max="8" width="11.28515625" style="178" customWidth="1"/>
    <col min="9" max="9" width="10" style="178" customWidth="1"/>
    <col min="10" max="10" width="11.140625" style="178" customWidth="1"/>
    <col min="11" max="11" width="28.85546875" style="178" customWidth="1"/>
    <col min="12" max="12" width="16" style="159" customWidth="1"/>
    <col min="13" max="13" width="16.28515625" style="159" customWidth="1"/>
    <col min="14" max="14" width="15.140625" style="159" customWidth="1"/>
    <col min="15" max="15" width="15.42578125" style="159" customWidth="1"/>
    <col min="16" max="16" width="14.5703125" style="159" customWidth="1"/>
    <col min="17" max="17" width="14.7109375" style="159" customWidth="1"/>
    <col min="18" max="18" width="13" style="159" customWidth="1"/>
    <col min="19" max="19" width="15.42578125" style="159" customWidth="1"/>
    <col min="20" max="20" width="15.5703125" style="161" customWidth="1"/>
    <col min="21" max="21" width="15.28515625" style="161" customWidth="1"/>
    <col min="22" max="22" width="15.85546875" style="161" customWidth="1"/>
    <col min="23" max="23" width="14.5703125" style="161" customWidth="1"/>
    <col min="24" max="24" width="14.85546875" style="161" customWidth="1"/>
    <col min="25" max="25" width="14.140625" style="161" customWidth="1"/>
    <col min="26" max="26" width="16.5703125" style="161" customWidth="1"/>
    <col min="27" max="27" width="17" style="161" customWidth="1"/>
    <col min="28" max="28" width="20.85546875" style="171" customWidth="1"/>
    <col min="29" max="36" width="9.140625" style="205" customWidth="1"/>
    <col min="37" max="37" width="9.42578125" style="205" customWidth="1"/>
    <col min="38" max="39" width="9.140625" style="205" customWidth="1"/>
    <col min="40" max="52" width="9.140625" style="207" customWidth="1"/>
    <col min="53" max="71" width="9.140625" style="207"/>
    <col min="72" max="242" width="9.140625" style="158"/>
    <col min="243" max="16384" width="9.140625" style="150"/>
  </cols>
  <sheetData>
    <row r="1" spans="1:242" ht="14.25">
      <c r="C1" s="560" t="s">
        <v>249</v>
      </c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211"/>
    </row>
    <row r="2" spans="1:242" ht="14.25">
      <c r="C2" s="562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211"/>
    </row>
    <row r="3" spans="1:242" ht="36.75" customHeight="1">
      <c r="C3" s="564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211"/>
    </row>
    <row r="4" spans="1:242" ht="30.75" customHeight="1">
      <c r="C4" s="544" t="s">
        <v>106</v>
      </c>
      <c r="D4" s="541" t="s">
        <v>100</v>
      </c>
      <c r="E4" s="523" t="s">
        <v>256</v>
      </c>
      <c r="F4" s="523" t="s">
        <v>130</v>
      </c>
      <c r="G4" s="569" t="s">
        <v>277</v>
      </c>
      <c r="H4" s="569"/>
      <c r="I4" s="569" t="s">
        <v>251</v>
      </c>
      <c r="J4" s="569"/>
      <c r="K4" s="523" t="s">
        <v>250</v>
      </c>
      <c r="L4" s="523" t="s">
        <v>102</v>
      </c>
      <c r="M4" s="523" t="s">
        <v>104</v>
      </c>
      <c r="N4" s="557" t="s">
        <v>284</v>
      </c>
      <c r="O4" s="558"/>
      <c r="P4" s="558"/>
      <c r="Q4" s="558"/>
      <c r="R4" s="558"/>
      <c r="S4" s="559"/>
      <c r="T4" s="556"/>
      <c r="U4" s="556"/>
      <c r="V4" s="556"/>
      <c r="W4" s="556"/>
      <c r="X4" s="556"/>
      <c r="Y4" s="556"/>
      <c r="Z4" s="556"/>
      <c r="AA4" s="556"/>
      <c r="AB4" s="279"/>
    </row>
    <row r="5" spans="1:242" s="152" customFormat="1" ht="25.5" customHeight="1">
      <c r="A5" s="160"/>
      <c r="B5" s="160"/>
      <c r="C5" s="545"/>
      <c r="D5" s="542"/>
      <c r="E5" s="524"/>
      <c r="F5" s="524"/>
      <c r="G5" s="569"/>
      <c r="H5" s="569"/>
      <c r="I5" s="569"/>
      <c r="J5" s="569"/>
      <c r="K5" s="524"/>
      <c r="L5" s="524"/>
      <c r="M5" s="524"/>
      <c r="N5" s="523" t="s">
        <v>104</v>
      </c>
      <c r="O5" s="523" t="s">
        <v>105</v>
      </c>
      <c r="P5" s="523" t="s">
        <v>274</v>
      </c>
      <c r="Q5" s="523" t="s">
        <v>231</v>
      </c>
      <c r="R5" s="523" t="s">
        <v>268</v>
      </c>
      <c r="S5" s="523" t="s">
        <v>133</v>
      </c>
      <c r="T5" s="566" t="s">
        <v>269</v>
      </c>
      <c r="U5" s="567"/>
      <c r="V5" s="567"/>
      <c r="W5" s="567"/>
      <c r="X5" s="567"/>
      <c r="Y5" s="567"/>
      <c r="Z5" s="567"/>
      <c r="AA5" s="568"/>
      <c r="AB5" s="279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  <c r="IH5" s="156"/>
    </row>
    <row r="6" spans="1:242" s="152" customFormat="1" ht="21" customHeight="1">
      <c r="A6" s="160"/>
      <c r="B6" s="160"/>
      <c r="C6" s="545"/>
      <c r="D6" s="542"/>
      <c r="E6" s="524"/>
      <c r="F6" s="524"/>
      <c r="G6" s="523" t="s">
        <v>107</v>
      </c>
      <c r="H6" s="523" t="s">
        <v>27</v>
      </c>
      <c r="I6" s="523" t="s">
        <v>107</v>
      </c>
      <c r="J6" s="523" t="s">
        <v>27</v>
      </c>
      <c r="K6" s="524"/>
      <c r="L6" s="524"/>
      <c r="M6" s="524"/>
      <c r="N6" s="524"/>
      <c r="O6" s="524"/>
      <c r="P6" s="524"/>
      <c r="Q6" s="524"/>
      <c r="R6" s="524"/>
      <c r="S6" s="524"/>
      <c r="T6" s="537" t="s">
        <v>104</v>
      </c>
      <c r="U6" s="549" t="s">
        <v>129</v>
      </c>
      <c r="V6" s="549"/>
      <c r="W6" s="549"/>
      <c r="X6" s="549"/>
      <c r="Y6" s="549"/>
      <c r="Z6" s="549"/>
      <c r="AA6" s="549"/>
      <c r="AB6" s="279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</row>
    <row r="7" spans="1:242" s="152" customFormat="1" ht="66.75" customHeight="1">
      <c r="A7" s="160"/>
      <c r="B7" s="160"/>
      <c r="C7" s="546"/>
      <c r="D7" s="543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38"/>
      <c r="U7" s="361" t="s">
        <v>186</v>
      </c>
      <c r="V7" s="361" t="s">
        <v>105</v>
      </c>
      <c r="W7" s="361" t="s">
        <v>234</v>
      </c>
      <c r="X7" s="361" t="s">
        <v>231</v>
      </c>
      <c r="Y7" s="361" t="s">
        <v>268</v>
      </c>
      <c r="Z7" s="361" t="s">
        <v>187</v>
      </c>
      <c r="AA7" s="361" t="s">
        <v>103</v>
      </c>
      <c r="AB7" s="279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  <c r="IG7" s="156"/>
      <c r="IH7" s="156"/>
    </row>
    <row r="8" spans="1:242" s="152" customFormat="1" ht="14.25" customHeight="1">
      <c r="A8" s="160"/>
      <c r="B8" s="160"/>
      <c r="C8" s="362">
        <v>1</v>
      </c>
      <c r="D8" s="363">
        <v>2</v>
      </c>
      <c r="E8" s="363">
        <v>3</v>
      </c>
      <c r="F8" s="363">
        <v>4</v>
      </c>
      <c r="G8" s="363">
        <v>5</v>
      </c>
      <c r="H8" s="363">
        <v>6</v>
      </c>
      <c r="I8" s="363">
        <v>7</v>
      </c>
      <c r="J8" s="363">
        <v>8</v>
      </c>
      <c r="K8" s="363">
        <v>9</v>
      </c>
      <c r="L8" s="363">
        <v>11</v>
      </c>
      <c r="M8" s="363">
        <v>12</v>
      </c>
      <c r="N8" s="363">
        <v>13</v>
      </c>
      <c r="O8" s="363">
        <v>14</v>
      </c>
      <c r="P8" s="363">
        <v>15</v>
      </c>
      <c r="Q8" s="363">
        <v>16</v>
      </c>
      <c r="R8" s="363">
        <v>17</v>
      </c>
      <c r="S8" s="363">
        <v>18</v>
      </c>
      <c r="T8" s="363">
        <v>19</v>
      </c>
      <c r="U8" s="363">
        <v>20</v>
      </c>
      <c r="V8" s="363">
        <v>21</v>
      </c>
      <c r="W8" s="363">
        <v>22</v>
      </c>
      <c r="X8" s="363">
        <v>23</v>
      </c>
      <c r="Y8" s="363">
        <v>24</v>
      </c>
      <c r="Z8" s="363">
        <v>25</v>
      </c>
      <c r="AA8" s="363">
        <v>26</v>
      </c>
      <c r="AB8" s="280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  <c r="IE8" s="156"/>
      <c r="IF8" s="156"/>
      <c r="IG8" s="156"/>
      <c r="IH8" s="156"/>
    </row>
    <row r="9" spans="1:242" s="152" customFormat="1" ht="36.75" customHeight="1">
      <c r="A9" s="160"/>
      <c r="B9" s="160"/>
      <c r="C9" s="529" t="s">
        <v>278</v>
      </c>
      <c r="D9" s="530"/>
      <c r="E9" s="530"/>
      <c r="F9" s="530"/>
      <c r="G9" s="530"/>
      <c r="H9" s="530"/>
      <c r="I9" s="530"/>
      <c r="J9" s="531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284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  <c r="IG9" s="156"/>
      <c r="IH9" s="156"/>
    </row>
    <row r="10" spans="1:242" s="165" customFormat="1" ht="60" customHeight="1">
      <c r="A10" s="204"/>
      <c r="B10" s="204"/>
      <c r="C10" s="364" t="s">
        <v>111</v>
      </c>
      <c r="D10" s="296" t="s">
        <v>131</v>
      </c>
      <c r="E10" s="291">
        <v>44876</v>
      </c>
      <c r="F10" s="301">
        <v>44902</v>
      </c>
      <c r="G10" s="308"/>
      <c r="H10" s="293"/>
      <c r="I10" s="293"/>
      <c r="J10" s="293"/>
      <c r="K10" s="365" t="s">
        <v>222</v>
      </c>
      <c r="L10" s="366">
        <v>286609.15441000002</v>
      </c>
      <c r="M10" s="367">
        <v>65230.054409999997</v>
      </c>
      <c r="N10" s="367">
        <v>221379.1</v>
      </c>
      <c r="O10" s="367"/>
      <c r="P10" s="367"/>
      <c r="Q10" s="367"/>
      <c r="R10" s="367"/>
      <c r="S10" s="367"/>
      <c r="T10" s="368">
        <v>65230.054409999997</v>
      </c>
      <c r="U10" s="368">
        <v>221379.1</v>
      </c>
      <c r="V10" s="368"/>
      <c r="W10" s="368"/>
      <c r="X10" s="368"/>
      <c r="Y10" s="368"/>
      <c r="Z10" s="368"/>
      <c r="AA10" s="368">
        <v>286609.15441000002</v>
      </c>
      <c r="AB10" s="282"/>
      <c r="AD10" s="176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8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9"/>
      <c r="EI10" s="167"/>
      <c r="EJ10" s="169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167"/>
      <c r="FG10" s="167"/>
      <c r="FH10" s="167"/>
      <c r="FI10" s="167"/>
      <c r="FJ10" s="167"/>
      <c r="FK10" s="167"/>
      <c r="FL10" s="167"/>
      <c r="FM10" s="167"/>
      <c r="FN10" s="167"/>
      <c r="FO10" s="167"/>
      <c r="FP10" s="167"/>
      <c r="FQ10" s="167"/>
      <c r="FR10" s="167"/>
      <c r="FS10" s="167"/>
      <c r="FT10" s="167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7"/>
      <c r="GL10" s="167"/>
      <c r="GM10" s="167"/>
      <c r="GN10" s="167"/>
      <c r="GO10" s="167"/>
      <c r="GP10" s="167"/>
      <c r="GQ10" s="167"/>
      <c r="GR10" s="167"/>
      <c r="GS10" s="167"/>
      <c r="GT10" s="167"/>
      <c r="GU10" s="167"/>
      <c r="GV10" s="167"/>
      <c r="GW10" s="167"/>
      <c r="GX10" s="167"/>
      <c r="GY10" s="167"/>
      <c r="GZ10" s="167"/>
      <c r="HA10" s="167"/>
      <c r="HB10" s="167"/>
      <c r="HC10" s="167"/>
      <c r="HD10" s="167"/>
      <c r="HE10" s="167"/>
      <c r="HF10" s="167"/>
      <c r="HG10" s="167"/>
      <c r="HH10" s="167"/>
      <c r="HI10" s="167"/>
      <c r="HJ10" s="167"/>
      <c r="HK10" s="167"/>
      <c r="HL10" s="167"/>
      <c r="HM10" s="167"/>
      <c r="HN10" s="167"/>
      <c r="HO10" s="167"/>
      <c r="HP10" s="167"/>
      <c r="HQ10" s="167"/>
      <c r="HR10" s="167"/>
      <c r="HS10" s="167"/>
      <c r="HT10" s="167"/>
      <c r="HU10" s="167"/>
      <c r="HV10" s="167"/>
      <c r="HW10" s="167"/>
      <c r="HX10" s="167"/>
      <c r="HY10" s="167"/>
      <c r="HZ10" s="167"/>
      <c r="IA10" s="167"/>
      <c r="IB10" s="167"/>
      <c r="IC10" s="167"/>
      <c r="ID10" s="167"/>
      <c r="IE10" s="167"/>
      <c r="IF10" s="167"/>
      <c r="IG10" s="167"/>
      <c r="IH10" s="167"/>
    </row>
    <row r="11" spans="1:242" s="153" customFormat="1" ht="60">
      <c r="A11" s="204"/>
      <c r="B11" s="204"/>
      <c r="C11" s="364" t="s">
        <v>112</v>
      </c>
      <c r="D11" s="296" t="s">
        <v>110</v>
      </c>
      <c r="E11" s="369">
        <v>44897</v>
      </c>
      <c r="F11" s="297">
        <v>44917</v>
      </c>
      <c r="G11" s="293"/>
      <c r="H11" s="293"/>
      <c r="I11" s="293"/>
      <c r="J11" s="293"/>
      <c r="K11" s="365" t="s">
        <v>223</v>
      </c>
      <c r="L11" s="366">
        <v>411834.47981000005</v>
      </c>
      <c r="M11" s="368">
        <v>116297.37981</v>
      </c>
      <c r="N11" s="368">
        <v>153851</v>
      </c>
      <c r="O11" s="368">
        <v>27800</v>
      </c>
      <c r="P11" s="368">
        <v>113886.1</v>
      </c>
      <c r="Q11" s="368"/>
      <c r="R11" s="368"/>
      <c r="S11" s="368"/>
      <c r="T11" s="368">
        <v>117570.24081</v>
      </c>
      <c r="U11" s="368">
        <v>153851</v>
      </c>
      <c r="V11" s="368">
        <v>27800</v>
      </c>
      <c r="W11" s="368">
        <v>113886.1</v>
      </c>
      <c r="X11" s="368"/>
      <c r="Y11" s="368"/>
      <c r="Z11" s="368"/>
      <c r="AA11" s="368">
        <v>413107.34080999997</v>
      </c>
      <c r="AB11" s="282"/>
      <c r="AC11" s="165"/>
      <c r="AD11" s="176"/>
      <c r="AE11" s="165"/>
      <c r="AF11" s="165"/>
      <c r="AG11" s="165"/>
      <c r="AH11" s="165"/>
      <c r="AI11" s="165"/>
      <c r="AJ11" s="165"/>
      <c r="AK11" s="179"/>
      <c r="AL11" s="179"/>
      <c r="AM11" s="165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5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4"/>
      <c r="EI11" s="157"/>
      <c r="EJ11" s="154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</row>
    <row r="12" spans="1:242" s="153" customFormat="1" ht="75">
      <c r="A12" s="204"/>
      <c r="B12" s="204"/>
      <c r="C12" s="364" t="s">
        <v>113</v>
      </c>
      <c r="D12" s="296" t="s">
        <v>101</v>
      </c>
      <c r="E12" s="299">
        <v>44903</v>
      </c>
      <c r="F12" s="292">
        <v>44918</v>
      </c>
      <c r="G12" s="293"/>
      <c r="H12" s="293"/>
      <c r="I12" s="293"/>
      <c r="J12" s="293"/>
      <c r="K12" s="365" t="s">
        <v>206</v>
      </c>
      <c r="L12" s="366">
        <v>110518.38409000001</v>
      </c>
      <c r="M12" s="368"/>
      <c r="N12" s="368">
        <v>50518.38409</v>
      </c>
      <c r="O12" s="368">
        <v>60000</v>
      </c>
      <c r="P12" s="368"/>
      <c r="Q12" s="368"/>
      <c r="R12" s="368"/>
      <c r="S12" s="368"/>
      <c r="T12" s="368"/>
      <c r="U12" s="368">
        <v>50518.38409</v>
      </c>
      <c r="V12" s="368">
        <v>60000</v>
      </c>
      <c r="W12" s="368"/>
      <c r="X12" s="368"/>
      <c r="Y12" s="368"/>
      <c r="Z12" s="368"/>
      <c r="AA12" s="368">
        <v>110518.38409000001</v>
      </c>
      <c r="AB12" s="282"/>
      <c r="AC12" s="165"/>
      <c r="AD12" s="210"/>
      <c r="AE12" s="165"/>
      <c r="AF12" s="165"/>
      <c r="AG12" s="165"/>
      <c r="AH12" s="165"/>
      <c r="AI12" s="165"/>
      <c r="AJ12" s="165"/>
      <c r="AK12" s="179"/>
      <c r="AL12" s="179"/>
      <c r="AM12" s="165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5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4"/>
      <c r="EI12" s="157"/>
      <c r="EJ12" s="154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</row>
    <row r="13" spans="1:242" s="153" customFormat="1" ht="60">
      <c r="A13" s="204"/>
      <c r="B13" s="204"/>
      <c r="C13" s="370">
        <v>4</v>
      </c>
      <c r="D13" s="296" t="s">
        <v>246</v>
      </c>
      <c r="E13" s="299">
        <v>44910</v>
      </c>
      <c r="F13" s="292">
        <v>44915</v>
      </c>
      <c r="G13" s="293"/>
      <c r="H13" s="371"/>
      <c r="I13" s="293"/>
      <c r="J13" s="293"/>
      <c r="K13" s="365" t="s">
        <v>206</v>
      </c>
      <c r="L13" s="366">
        <v>85887.640490000005</v>
      </c>
      <c r="M13" s="368">
        <v>10887.64049</v>
      </c>
      <c r="N13" s="368">
        <v>75000</v>
      </c>
      <c r="O13" s="368"/>
      <c r="P13" s="368"/>
      <c r="Q13" s="368"/>
      <c r="R13" s="368"/>
      <c r="S13" s="368"/>
      <c r="T13" s="368">
        <v>10887.64049</v>
      </c>
      <c r="U13" s="368">
        <v>75000</v>
      </c>
      <c r="V13" s="368"/>
      <c r="W13" s="368"/>
      <c r="X13" s="368"/>
      <c r="Y13" s="368"/>
      <c r="Z13" s="368"/>
      <c r="AA13" s="368">
        <v>85887.640490000005</v>
      </c>
      <c r="AB13" s="282"/>
      <c r="AC13" s="165"/>
      <c r="AD13" s="210"/>
      <c r="AE13" s="165"/>
      <c r="AF13" s="165"/>
      <c r="AG13" s="165"/>
      <c r="AH13" s="165"/>
      <c r="AI13" s="165"/>
      <c r="AJ13" s="165"/>
      <c r="AK13" s="179"/>
      <c r="AL13" s="179"/>
      <c r="AM13" s="165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5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4"/>
      <c r="EI13" s="157"/>
      <c r="EJ13" s="154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</row>
    <row r="14" spans="1:242" s="188" customFormat="1" ht="74.25" customHeight="1">
      <c r="A14" s="204"/>
      <c r="B14" s="204"/>
      <c r="C14" s="373">
        <v>5</v>
      </c>
      <c r="D14" s="296" t="s">
        <v>132</v>
      </c>
      <c r="E14" s="299">
        <v>44903</v>
      </c>
      <c r="F14" s="292">
        <v>44915</v>
      </c>
      <c r="G14" s="293"/>
      <c r="H14" s="374"/>
      <c r="I14" s="293"/>
      <c r="J14" s="293"/>
      <c r="K14" s="365" t="s">
        <v>255</v>
      </c>
      <c r="L14" s="366">
        <v>750000</v>
      </c>
      <c r="M14" s="368">
        <v>343582.2</v>
      </c>
      <c r="N14" s="368">
        <v>266417.8</v>
      </c>
      <c r="O14" s="368">
        <v>140000</v>
      </c>
      <c r="P14" s="368"/>
      <c r="Q14" s="368"/>
      <c r="R14" s="368"/>
      <c r="S14" s="368"/>
      <c r="T14" s="368">
        <v>343582.2</v>
      </c>
      <c r="U14" s="368">
        <v>266417.8</v>
      </c>
      <c r="V14" s="368">
        <v>140000</v>
      </c>
      <c r="W14" s="368"/>
      <c r="X14" s="368"/>
      <c r="Y14" s="368"/>
      <c r="Z14" s="368"/>
      <c r="AA14" s="368">
        <v>750000</v>
      </c>
      <c r="AB14" s="282"/>
      <c r="AC14" s="165"/>
      <c r="AD14" s="176"/>
      <c r="AE14" s="165"/>
      <c r="AF14" s="165"/>
      <c r="AG14" s="165"/>
      <c r="AH14" s="165"/>
      <c r="AI14" s="165"/>
      <c r="AJ14" s="165"/>
      <c r="AK14" s="179"/>
      <c r="AL14" s="179"/>
      <c r="AM14" s="165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2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3"/>
      <c r="EI14" s="201"/>
      <c r="EJ14" s="203"/>
      <c r="EK14" s="201"/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/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  <c r="FL14" s="201"/>
      <c r="FM14" s="201"/>
      <c r="FN14" s="201"/>
      <c r="FO14" s="201"/>
      <c r="FP14" s="201"/>
      <c r="FQ14" s="201"/>
      <c r="FR14" s="201"/>
      <c r="FS14" s="201"/>
      <c r="FT14" s="201"/>
      <c r="FU14" s="201"/>
      <c r="FV14" s="201"/>
      <c r="FW14" s="201"/>
      <c r="FX14" s="201"/>
      <c r="FY14" s="201"/>
      <c r="FZ14" s="201"/>
      <c r="GA14" s="201"/>
      <c r="GB14" s="201"/>
      <c r="GC14" s="201"/>
      <c r="GD14" s="201"/>
      <c r="GE14" s="201"/>
      <c r="GF14" s="201"/>
      <c r="GG14" s="201"/>
      <c r="GH14" s="201"/>
      <c r="GI14" s="201"/>
      <c r="GJ14" s="201"/>
      <c r="GK14" s="201"/>
      <c r="GL14" s="201"/>
      <c r="GM14" s="201"/>
      <c r="GN14" s="201"/>
      <c r="GO14" s="201"/>
      <c r="GP14" s="201"/>
      <c r="GQ14" s="201"/>
      <c r="GR14" s="201"/>
      <c r="GS14" s="201"/>
      <c r="GT14" s="201"/>
      <c r="GU14" s="201"/>
      <c r="GV14" s="201"/>
      <c r="GW14" s="201"/>
      <c r="GX14" s="201"/>
      <c r="GY14" s="201"/>
      <c r="GZ14" s="201"/>
      <c r="HA14" s="201"/>
      <c r="HB14" s="201"/>
      <c r="HC14" s="201"/>
      <c r="HD14" s="201"/>
      <c r="HE14" s="201"/>
      <c r="HF14" s="201"/>
      <c r="HG14" s="201"/>
      <c r="HH14" s="201"/>
      <c r="HI14" s="201"/>
      <c r="HJ14" s="201"/>
      <c r="HK14" s="201"/>
      <c r="HL14" s="201"/>
      <c r="HM14" s="201"/>
      <c r="HN14" s="201"/>
      <c r="HO14" s="201"/>
      <c r="HP14" s="201"/>
      <c r="HQ14" s="201"/>
      <c r="HR14" s="201"/>
      <c r="HS14" s="201"/>
      <c r="HT14" s="201"/>
      <c r="HU14" s="201"/>
      <c r="HV14" s="201"/>
      <c r="HW14" s="201"/>
      <c r="HX14" s="201"/>
      <c r="HY14" s="201"/>
      <c r="HZ14" s="201"/>
      <c r="IA14" s="201"/>
      <c r="IB14" s="201"/>
      <c r="IC14" s="201"/>
      <c r="ID14" s="201"/>
      <c r="IE14" s="201"/>
      <c r="IF14" s="201"/>
      <c r="IG14" s="201"/>
      <c r="IH14" s="201"/>
    </row>
    <row r="15" spans="1:242" s="153" customFormat="1" ht="53.25" customHeight="1">
      <c r="A15" s="204"/>
      <c r="B15" s="204"/>
      <c r="C15" s="373">
        <v>6</v>
      </c>
      <c r="D15" s="296" t="s">
        <v>109</v>
      </c>
      <c r="E15" s="299">
        <v>44897</v>
      </c>
      <c r="F15" s="292">
        <v>44897</v>
      </c>
      <c r="G15" s="293"/>
      <c r="H15" s="293">
        <v>3</v>
      </c>
      <c r="I15" s="293"/>
      <c r="J15" s="293">
        <v>3</v>
      </c>
      <c r="K15" s="375" t="s">
        <v>254</v>
      </c>
      <c r="L15" s="366">
        <v>129662.56</v>
      </c>
      <c r="M15" s="368">
        <v>19137.66</v>
      </c>
      <c r="N15" s="368">
        <v>110524.9</v>
      </c>
      <c r="O15" s="368"/>
      <c r="P15" s="368"/>
      <c r="Q15" s="368"/>
      <c r="R15" s="368"/>
      <c r="S15" s="368"/>
      <c r="T15" s="368">
        <v>19137.66</v>
      </c>
      <c r="U15" s="368">
        <v>110524.9</v>
      </c>
      <c r="V15" s="368"/>
      <c r="W15" s="368"/>
      <c r="X15" s="368"/>
      <c r="Y15" s="368"/>
      <c r="Z15" s="368"/>
      <c r="AA15" s="368">
        <v>129662.56</v>
      </c>
      <c r="AB15" s="282"/>
      <c r="AC15" s="165"/>
      <c r="AD15" s="176"/>
      <c r="AE15" s="165"/>
      <c r="AF15" s="165"/>
      <c r="AG15" s="165"/>
      <c r="AH15" s="165"/>
      <c r="AI15" s="165"/>
      <c r="AJ15" s="165"/>
      <c r="AK15" s="179"/>
      <c r="AL15" s="179"/>
      <c r="AM15" s="165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5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4"/>
      <c r="EI15" s="157"/>
      <c r="EJ15" s="154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</row>
    <row r="16" spans="1:242" s="153" customFormat="1" ht="60" customHeight="1">
      <c r="A16" s="204"/>
      <c r="B16" s="204"/>
      <c r="C16" s="373">
        <v>7</v>
      </c>
      <c r="D16" s="376" t="s">
        <v>185</v>
      </c>
      <c r="E16" s="299">
        <v>45199</v>
      </c>
      <c r="F16" s="292">
        <v>44890</v>
      </c>
      <c r="G16" s="293"/>
      <c r="H16" s="293"/>
      <c r="I16" s="293"/>
      <c r="J16" s="293"/>
      <c r="K16" s="298" t="s">
        <v>258</v>
      </c>
      <c r="L16" s="366">
        <v>46000</v>
      </c>
      <c r="M16" s="368">
        <v>21000</v>
      </c>
      <c r="N16" s="368"/>
      <c r="O16" s="368"/>
      <c r="P16" s="368"/>
      <c r="Q16" s="368"/>
      <c r="R16" s="368">
        <v>1000</v>
      </c>
      <c r="S16" s="368">
        <v>24000</v>
      </c>
      <c r="T16" s="368">
        <v>21000</v>
      </c>
      <c r="U16" s="368"/>
      <c r="V16" s="368"/>
      <c r="W16" s="368"/>
      <c r="X16" s="368"/>
      <c r="Y16" s="368">
        <v>1000</v>
      </c>
      <c r="Z16" s="368">
        <v>24000</v>
      </c>
      <c r="AA16" s="368">
        <v>46000</v>
      </c>
      <c r="AB16" s="282"/>
      <c r="AC16" s="165"/>
      <c r="AD16" s="176"/>
      <c r="AE16" s="165"/>
      <c r="AF16" s="165"/>
      <c r="AG16" s="165"/>
      <c r="AH16" s="165"/>
      <c r="AI16" s="165"/>
      <c r="AJ16" s="165"/>
      <c r="AK16" s="179"/>
      <c r="AL16" s="179"/>
      <c r="AM16" s="165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5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4"/>
      <c r="EI16" s="157"/>
      <c r="EJ16" s="154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</row>
    <row r="17" spans="1:242" s="153" customFormat="1" ht="60" customHeight="1">
      <c r="A17" s="204"/>
      <c r="B17" s="204"/>
      <c r="C17" s="373">
        <v>8</v>
      </c>
      <c r="D17" s="376" t="s">
        <v>200</v>
      </c>
      <c r="E17" s="299">
        <v>44819</v>
      </c>
      <c r="F17" s="292">
        <v>44911</v>
      </c>
      <c r="G17" s="293"/>
      <c r="H17" s="293"/>
      <c r="I17" s="293"/>
      <c r="J17" s="293"/>
      <c r="K17" s="298" t="s">
        <v>258</v>
      </c>
      <c r="L17" s="366">
        <v>20000</v>
      </c>
      <c r="M17" s="368">
        <v>3124.9845300000002</v>
      </c>
      <c r="N17" s="368"/>
      <c r="O17" s="368"/>
      <c r="P17" s="368"/>
      <c r="Q17" s="368"/>
      <c r="R17" s="368">
        <v>675.01547000000005</v>
      </c>
      <c r="S17" s="368">
        <v>16200</v>
      </c>
      <c r="T17" s="368">
        <v>3124.9845300000002</v>
      </c>
      <c r="U17" s="368"/>
      <c r="V17" s="368"/>
      <c r="W17" s="368"/>
      <c r="X17" s="368"/>
      <c r="Y17" s="368">
        <v>675.01547000000005</v>
      </c>
      <c r="Z17" s="368">
        <v>16200</v>
      </c>
      <c r="AA17" s="368">
        <f>T17+Y17+Z17</f>
        <v>20000</v>
      </c>
      <c r="AB17" s="282"/>
      <c r="AC17" s="165"/>
      <c r="AD17" s="176"/>
      <c r="AE17" s="165"/>
      <c r="AF17" s="165"/>
      <c r="AG17" s="165"/>
      <c r="AH17" s="165"/>
      <c r="AI17" s="165"/>
      <c r="AJ17" s="165"/>
      <c r="AK17" s="179"/>
      <c r="AL17" s="179"/>
      <c r="AM17" s="165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5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4"/>
      <c r="EI17" s="157"/>
      <c r="EJ17" s="154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</row>
    <row r="18" spans="1:242" s="153" customFormat="1" ht="75" customHeight="1">
      <c r="A18" s="204"/>
      <c r="B18" s="204"/>
      <c r="C18" s="373">
        <v>9</v>
      </c>
      <c r="D18" s="377" t="s">
        <v>134</v>
      </c>
      <c r="E18" s="299">
        <v>44926</v>
      </c>
      <c r="F18" s="292">
        <v>44845</v>
      </c>
      <c r="G18" s="293"/>
      <c r="H18" s="293">
        <v>1.9400000000000004</v>
      </c>
      <c r="I18" s="293"/>
      <c r="J18" s="293">
        <v>1.9430000000000001</v>
      </c>
      <c r="K18" s="378" t="s">
        <v>212</v>
      </c>
      <c r="L18" s="366">
        <v>107210.2812</v>
      </c>
      <c r="M18" s="368">
        <v>12210.281199999999</v>
      </c>
      <c r="N18" s="368">
        <v>95000</v>
      </c>
      <c r="O18" s="368"/>
      <c r="P18" s="368"/>
      <c r="Q18" s="368"/>
      <c r="R18" s="368"/>
      <c r="S18" s="368"/>
      <c r="T18" s="368">
        <v>12210.281199999999</v>
      </c>
      <c r="U18" s="368">
        <v>95000</v>
      </c>
      <c r="V18" s="368"/>
      <c r="W18" s="368"/>
      <c r="X18" s="368"/>
      <c r="Y18" s="368"/>
      <c r="Z18" s="368"/>
      <c r="AA18" s="368">
        <v>107210.2812</v>
      </c>
      <c r="AB18" s="282"/>
      <c r="AC18" s="165"/>
      <c r="AD18" s="176"/>
      <c r="AE18" s="165"/>
      <c r="AF18" s="165"/>
      <c r="AG18" s="165"/>
      <c r="AH18" s="165"/>
      <c r="AI18" s="165"/>
      <c r="AJ18" s="165"/>
      <c r="AK18" s="179"/>
      <c r="AL18" s="179"/>
      <c r="AM18" s="165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5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4"/>
      <c r="EI18" s="157"/>
      <c r="EJ18" s="154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57"/>
      <c r="FQ18" s="157"/>
      <c r="FR18" s="157"/>
      <c r="FS18" s="157"/>
      <c r="FT18" s="157"/>
      <c r="FU18" s="157"/>
      <c r="FV18" s="157"/>
      <c r="FW18" s="157"/>
      <c r="FX18" s="157"/>
      <c r="FY18" s="157"/>
      <c r="FZ18" s="157"/>
      <c r="GA18" s="157"/>
      <c r="GB18" s="157"/>
      <c r="GC18" s="157"/>
      <c r="GD18" s="157"/>
      <c r="GE18" s="157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</row>
    <row r="19" spans="1:242" s="165" customFormat="1" ht="61.5" customHeight="1">
      <c r="A19" s="204"/>
      <c r="B19" s="204"/>
      <c r="C19" s="373">
        <v>10</v>
      </c>
      <c r="D19" s="379" t="s">
        <v>135</v>
      </c>
      <c r="E19" s="291">
        <v>44785</v>
      </c>
      <c r="F19" s="297" t="s">
        <v>238</v>
      </c>
      <c r="G19" s="308"/>
      <c r="H19" s="293">
        <v>6</v>
      </c>
      <c r="I19" s="293"/>
      <c r="J19" s="293">
        <v>6</v>
      </c>
      <c r="K19" s="307" t="s">
        <v>207</v>
      </c>
      <c r="L19" s="366">
        <v>43155.527999999998</v>
      </c>
      <c r="M19" s="367">
        <v>2000.828</v>
      </c>
      <c r="N19" s="367">
        <v>41154.699999999997</v>
      </c>
      <c r="O19" s="367"/>
      <c r="P19" s="367"/>
      <c r="Q19" s="367"/>
      <c r="R19" s="367"/>
      <c r="S19" s="367"/>
      <c r="T19" s="368">
        <v>2000.828</v>
      </c>
      <c r="U19" s="368">
        <v>41154.699999999997</v>
      </c>
      <c r="V19" s="368"/>
      <c r="W19" s="368"/>
      <c r="X19" s="368"/>
      <c r="Y19" s="368"/>
      <c r="Z19" s="368"/>
      <c r="AA19" s="368">
        <v>43155.527999999998</v>
      </c>
      <c r="AB19" s="282"/>
      <c r="AD19" s="176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8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9"/>
      <c r="EI19" s="167"/>
      <c r="EJ19" s="169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7"/>
      <c r="FX19" s="167"/>
      <c r="FY19" s="167"/>
      <c r="FZ19" s="167"/>
      <c r="GA19" s="167"/>
      <c r="GB19" s="167"/>
      <c r="GC19" s="167"/>
      <c r="GD19" s="167"/>
      <c r="GE19" s="167"/>
      <c r="GF19" s="167"/>
      <c r="GG19" s="167"/>
      <c r="GH19" s="167"/>
      <c r="GI19" s="167"/>
      <c r="GJ19" s="167"/>
      <c r="GK19" s="167"/>
      <c r="GL19" s="167"/>
      <c r="GM19" s="167"/>
      <c r="GN19" s="167"/>
      <c r="GO19" s="167"/>
      <c r="GP19" s="167"/>
      <c r="GQ19" s="167"/>
      <c r="GR19" s="167"/>
      <c r="GS19" s="167"/>
      <c r="GT19" s="167"/>
      <c r="GU19" s="167"/>
      <c r="GV19" s="167"/>
      <c r="GW19" s="167"/>
      <c r="GX19" s="167"/>
      <c r="GY19" s="167"/>
      <c r="GZ19" s="167"/>
      <c r="HA19" s="167"/>
      <c r="HB19" s="167"/>
      <c r="HC19" s="167"/>
      <c r="HD19" s="167"/>
      <c r="HE19" s="167"/>
      <c r="HF19" s="167"/>
      <c r="HG19" s="167"/>
      <c r="HH19" s="167"/>
      <c r="HI19" s="167"/>
      <c r="HJ19" s="167"/>
      <c r="HK19" s="167"/>
      <c r="HL19" s="167"/>
      <c r="HM19" s="167"/>
      <c r="HN19" s="167"/>
      <c r="HO19" s="167"/>
      <c r="HP19" s="167"/>
      <c r="HQ19" s="167"/>
      <c r="HR19" s="167"/>
      <c r="HS19" s="167"/>
      <c r="HT19" s="167"/>
      <c r="HU19" s="167"/>
      <c r="HV19" s="167"/>
      <c r="HW19" s="167"/>
      <c r="HX19" s="167"/>
      <c r="HY19" s="167"/>
      <c r="HZ19" s="167"/>
      <c r="IA19" s="167"/>
      <c r="IB19" s="167"/>
      <c r="IC19" s="167"/>
      <c r="ID19" s="167"/>
      <c r="IE19" s="167"/>
      <c r="IF19" s="167"/>
      <c r="IG19" s="167"/>
      <c r="IH19" s="167"/>
    </row>
    <row r="20" spans="1:242" s="165" customFormat="1" ht="45">
      <c r="A20" s="204"/>
      <c r="B20" s="204"/>
      <c r="C20" s="373">
        <v>11</v>
      </c>
      <c r="D20" s="380" t="s">
        <v>136</v>
      </c>
      <c r="E20" s="299">
        <v>44448</v>
      </c>
      <c r="F20" s="292">
        <v>44768</v>
      </c>
      <c r="G20" s="293"/>
      <c r="H20" s="293">
        <v>1.3</v>
      </c>
      <c r="I20" s="293"/>
      <c r="J20" s="293">
        <v>1.3</v>
      </c>
      <c r="K20" s="298" t="s">
        <v>208</v>
      </c>
      <c r="L20" s="366">
        <v>7752.7876299999998</v>
      </c>
      <c r="M20" s="368">
        <v>3685.7876299999998</v>
      </c>
      <c r="N20" s="368">
        <v>4067</v>
      </c>
      <c r="O20" s="368"/>
      <c r="P20" s="368"/>
      <c r="Q20" s="368"/>
      <c r="R20" s="368"/>
      <c r="S20" s="368"/>
      <c r="T20" s="368">
        <v>3685.7876299999998</v>
      </c>
      <c r="U20" s="368">
        <v>4067</v>
      </c>
      <c r="V20" s="368"/>
      <c r="W20" s="368"/>
      <c r="X20" s="368"/>
      <c r="Y20" s="368"/>
      <c r="Z20" s="368"/>
      <c r="AA20" s="368">
        <v>7752.7876299999998</v>
      </c>
      <c r="AB20" s="282"/>
      <c r="AD20" s="176"/>
      <c r="AK20" s="179"/>
      <c r="AL20" s="179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8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9"/>
      <c r="EI20" s="167"/>
      <c r="EJ20" s="169"/>
      <c r="EK20" s="167"/>
      <c r="EL20" s="167"/>
      <c r="EM20" s="167"/>
      <c r="EN20" s="167"/>
      <c r="EO20" s="167"/>
      <c r="EP20" s="167"/>
      <c r="EQ20" s="167"/>
      <c r="ER20" s="167"/>
      <c r="ES20" s="167"/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  <c r="FM20" s="167"/>
      <c r="FN20" s="167"/>
      <c r="FO20" s="167"/>
      <c r="FP20" s="167"/>
      <c r="FQ20" s="167"/>
      <c r="FR20" s="167"/>
      <c r="FS20" s="167"/>
      <c r="FT20" s="167"/>
      <c r="FU20" s="167"/>
      <c r="FV20" s="167"/>
      <c r="FW20" s="167"/>
      <c r="FX20" s="167"/>
      <c r="FY20" s="167"/>
      <c r="FZ20" s="167"/>
      <c r="GA20" s="167"/>
      <c r="GB20" s="167"/>
      <c r="GC20" s="167"/>
      <c r="GD20" s="167"/>
      <c r="GE20" s="167"/>
      <c r="GF20" s="167"/>
      <c r="GG20" s="167"/>
      <c r="GH20" s="167"/>
      <c r="GI20" s="167"/>
      <c r="GJ20" s="167"/>
      <c r="GK20" s="167"/>
      <c r="GL20" s="167"/>
      <c r="GM20" s="167"/>
      <c r="GN20" s="167"/>
      <c r="GO20" s="167"/>
      <c r="GP20" s="167"/>
      <c r="GQ20" s="167"/>
      <c r="GR20" s="167"/>
      <c r="GS20" s="167"/>
      <c r="GT20" s="167"/>
      <c r="GU20" s="167"/>
      <c r="GV20" s="167"/>
      <c r="GW20" s="167"/>
      <c r="GX20" s="167"/>
      <c r="GY20" s="167"/>
      <c r="GZ20" s="167"/>
      <c r="HA20" s="167"/>
      <c r="HB20" s="167"/>
      <c r="HC20" s="167"/>
      <c r="HD20" s="167"/>
      <c r="HE20" s="167"/>
      <c r="HF20" s="167"/>
      <c r="HG20" s="167"/>
      <c r="HH20" s="167"/>
      <c r="HI20" s="167"/>
      <c r="HJ20" s="167"/>
      <c r="HK20" s="167"/>
      <c r="HL20" s="167"/>
      <c r="HM20" s="167"/>
      <c r="HN20" s="167"/>
      <c r="HO20" s="167"/>
      <c r="HP20" s="167"/>
      <c r="HQ20" s="167"/>
      <c r="HR20" s="167"/>
      <c r="HS20" s="167"/>
      <c r="HT20" s="167"/>
      <c r="HU20" s="167"/>
      <c r="HV20" s="167"/>
      <c r="HW20" s="167"/>
      <c r="HX20" s="167"/>
      <c r="HY20" s="167"/>
      <c r="HZ20" s="167"/>
      <c r="IA20" s="167"/>
      <c r="IB20" s="167"/>
      <c r="IC20" s="167"/>
      <c r="ID20" s="167"/>
      <c r="IE20" s="167"/>
      <c r="IF20" s="167"/>
      <c r="IG20" s="167"/>
      <c r="IH20" s="167"/>
    </row>
    <row r="21" spans="1:242" s="165" customFormat="1" ht="60">
      <c r="A21" s="204"/>
      <c r="B21" s="204"/>
      <c r="C21" s="373">
        <v>12</v>
      </c>
      <c r="D21" s="380" t="s">
        <v>136</v>
      </c>
      <c r="E21" s="291">
        <v>44832</v>
      </c>
      <c r="F21" s="301"/>
      <c r="G21" s="293"/>
      <c r="H21" s="293">
        <v>6.8</v>
      </c>
      <c r="I21" s="293"/>
      <c r="J21" s="293"/>
      <c r="K21" s="300" t="s">
        <v>209</v>
      </c>
      <c r="L21" s="366">
        <v>65996.805699999997</v>
      </c>
      <c r="M21" s="368">
        <v>63012.305699999997</v>
      </c>
      <c r="N21" s="368">
        <v>2984.5</v>
      </c>
      <c r="O21" s="368"/>
      <c r="P21" s="368"/>
      <c r="Q21" s="368"/>
      <c r="R21" s="368"/>
      <c r="S21" s="368"/>
      <c r="T21" s="368">
        <v>16500</v>
      </c>
      <c r="U21" s="368"/>
      <c r="V21" s="368"/>
      <c r="W21" s="368"/>
      <c r="X21" s="368"/>
      <c r="Y21" s="368"/>
      <c r="Z21" s="368"/>
      <c r="AA21" s="368">
        <v>16500</v>
      </c>
      <c r="AB21" s="282"/>
      <c r="AD21" s="176"/>
      <c r="AK21" s="179"/>
      <c r="AL21" s="179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8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7"/>
      <c r="DT21" s="167"/>
      <c r="DU21" s="167"/>
      <c r="DV21" s="167"/>
      <c r="DW21" s="167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9"/>
      <c r="EI21" s="167"/>
      <c r="EJ21" s="169"/>
      <c r="EK21" s="167"/>
      <c r="EL21" s="167"/>
      <c r="EM21" s="167"/>
      <c r="EN21" s="167"/>
      <c r="EO21" s="167"/>
      <c r="EP21" s="167"/>
      <c r="EQ21" s="167"/>
      <c r="ER21" s="167"/>
      <c r="ES21" s="167"/>
      <c r="ET21" s="167"/>
      <c r="EU21" s="167"/>
      <c r="EV21" s="167"/>
      <c r="EW21" s="167"/>
      <c r="EX21" s="167"/>
      <c r="EY21" s="167"/>
      <c r="EZ21" s="167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  <c r="FM21" s="167"/>
      <c r="FN21" s="167"/>
      <c r="FO21" s="167"/>
      <c r="FP21" s="167"/>
      <c r="FQ21" s="167"/>
      <c r="FR21" s="167"/>
      <c r="FS21" s="167"/>
      <c r="FT21" s="167"/>
      <c r="FU21" s="167"/>
      <c r="FV21" s="167"/>
      <c r="FW21" s="167"/>
      <c r="FX21" s="167"/>
      <c r="FY21" s="167"/>
      <c r="FZ21" s="167"/>
      <c r="GA21" s="167"/>
      <c r="GB21" s="167"/>
      <c r="GC21" s="167"/>
      <c r="GD21" s="167"/>
      <c r="GE21" s="167"/>
      <c r="GF21" s="167"/>
      <c r="GG21" s="167"/>
      <c r="GH21" s="167"/>
      <c r="GI21" s="167"/>
      <c r="GJ21" s="167"/>
      <c r="GK21" s="167"/>
      <c r="GL21" s="167"/>
      <c r="GM21" s="167"/>
      <c r="GN21" s="167"/>
      <c r="GO21" s="167"/>
      <c r="GP21" s="167"/>
      <c r="GQ21" s="167"/>
      <c r="GR21" s="167"/>
      <c r="GS21" s="167"/>
      <c r="GT21" s="167"/>
      <c r="GU21" s="167"/>
      <c r="GV21" s="167"/>
      <c r="GW21" s="167"/>
      <c r="GX21" s="167"/>
      <c r="GY21" s="167"/>
      <c r="GZ21" s="167"/>
      <c r="HA21" s="167"/>
      <c r="HB21" s="167"/>
      <c r="HC21" s="167"/>
      <c r="HD21" s="167"/>
      <c r="HE21" s="167"/>
      <c r="HF21" s="167"/>
      <c r="HG21" s="167"/>
      <c r="HH21" s="167"/>
      <c r="HI21" s="167"/>
      <c r="HJ21" s="167"/>
      <c r="HK21" s="167"/>
      <c r="HL21" s="167"/>
      <c r="HM21" s="167"/>
      <c r="HN21" s="167"/>
      <c r="HO21" s="167"/>
      <c r="HP21" s="167"/>
      <c r="HQ21" s="167"/>
      <c r="HR21" s="167"/>
      <c r="HS21" s="167"/>
      <c r="HT21" s="167"/>
      <c r="HU21" s="167"/>
      <c r="HV21" s="167"/>
      <c r="HW21" s="167"/>
      <c r="HX21" s="167"/>
      <c r="HY21" s="167"/>
      <c r="HZ21" s="167"/>
      <c r="IA21" s="167"/>
      <c r="IB21" s="167"/>
      <c r="IC21" s="167"/>
      <c r="ID21" s="167"/>
      <c r="IE21" s="167"/>
      <c r="IF21" s="167"/>
      <c r="IG21" s="167"/>
      <c r="IH21" s="167"/>
    </row>
    <row r="22" spans="1:242" s="165" customFormat="1" ht="60" customHeight="1">
      <c r="A22" s="204"/>
      <c r="B22" s="204"/>
      <c r="C22" s="373">
        <v>13</v>
      </c>
      <c r="D22" s="380" t="s">
        <v>137</v>
      </c>
      <c r="E22" s="299">
        <v>44926</v>
      </c>
      <c r="F22" s="299">
        <v>44921</v>
      </c>
      <c r="G22" s="293"/>
      <c r="H22" s="293">
        <v>4</v>
      </c>
      <c r="I22" s="293"/>
      <c r="J22" s="293">
        <v>4</v>
      </c>
      <c r="K22" s="300" t="s">
        <v>206</v>
      </c>
      <c r="L22" s="366">
        <v>147330.8175</v>
      </c>
      <c r="M22" s="368">
        <v>20655.13</v>
      </c>
      <c r="N22" s="368">
        <v>26265.1</v>
      </c>
      <c r="O22" s="368"/>
      <c r="P22" s="368"/>
      <c r="Q22" s="368"/>
      <c r="R22" s="368">
        <v>4016.4875000000002</v>
      </c>
      <c r="S22" s="368">
        <v>96394.1</v>
      </c>
      <c r="T22" s="368">
        <v>20655.13</v>
      </c>
      <c r="U22" s="368">
        <v>26265.1</v>
      </c>
      <c r="V22" s="368"/>
      <c r="W22" s="368"/>
      <c r="X22" s="368"/>
      <c r="Y22" s="368">
        <v>4016.4874999999997</v>
      </c>
      <c r="Z22" s="368">
        <v>96394.1</v>
      </c>
      <c r="AA22" s="368">
        <v>147330.8175</v>
      </c>
      <c r="AB22" s="282"/>
      <c r="AD22" s="176"/>
      <c r="AK22" s="179"/>
      <c r="AL22" s="179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8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67"/>
      <c r="DI22" s="167"/>
      <c r="DJ22" s="167"/>
      <c r="DK22" s="167"/>
      <c r="DL22" s="167"/>
      <c r="DM22" s="167"/>
      <c r="DN22" s="167"/>
      <c r="DO22" s="167"/>
      <c r="DP22" s="167"/>
      <c r="DQ22" s="167"/>
      <c r="DR22" s="167"/>
      <c r="DS22" s="167"/>
      <c r="DT22" s="167"/>
      <c r="DU22" s="167"/>
      <c r="DV22" s="167"/>
      <c r="DW22" s="167"/>
      <c r="DX22" s="167"/>
      <c r="DY22" s="167"/>
      <c r="DZ22" s="167"/>
      <c r="EA22" s="167"/>
      <c r="EB22" s="167"/>
      <c r="EC22" s="167"/>
      <c r="ED22" s="167"/>
      <c r="EE22" s="167"/>
      <c r="EF22" s="167"/>
      <c r="EG22" s="167"/>
      <c r="EH22" s="169"/>
      <c r="EI22" s="167"/>
      <c r="EJ22" s="169"/>
      <c r="EK22" s="167"/>
      <c r="EL22" s="167"/>
      <c r="EM22" s="167"/>
      <c r="EN22" s="167"/>
      <c r="EO22" s="167"/>
      <c r="EP22" s="167"/>
      <c r="EQ22" s="167"/>
      <c r="ER22" s="167"/>
      <c r="ES22" s="167"/>
      <c r="ET22" s="167"/>
      <c r="EU22" s="167"/>
      <c r="EV22" s="167"/>
      <c r="EW22" s="167"/>
      <c r="EX22" s="167"/>
      <c r="EY22" s="167"/>
      <c r="EZ22" s="167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  <c r="FM22" s="167"/>
      <c r="FN22" s="167"/>
      <c r="FO22" s="167"/>
      <c r="FP22" s="167"/>
      <c r="FQ22" s="167"/>
      <c r="FR22" s="167"/>
      <c r="FS22" s="167"/>
      <c r="FT22" s="167"/>
      <c r="FU22" s="167"/>
      <c r="FV22" s="167"/>
      <c r="FW22" s="167"/>
      <c r="FX22" s="167"/>
      <c r="FY22" s="167"/>
      <c r="FZ22" s="167"/>
      <c r="GA22" s="167"/>
      <c r="GB22" s="167"/>
      <c r="GC22" s="167"/>
      <c r="GD22" s="167"/>
      <c r="GE22" s="167"/>
      <c r="GF22" s="167"/>
      <c r="GG22" s="167"/>
      <c r="GH22" s="167"/>
      <c r="GI22" s="167"/>
      <c r="GJ22" s="167"/>
      <c r="GK22" s="167"/>
      <c r="GL22" s="167"/>
      <c r="GM22" s="167"/>
      <c r="GN22" s="167"/>
      <c r="GO22" s="167"/>
      <c r="GP22" s="167"/>
      <c r="GQ22" s="167"/>
      <c r="GR22" s="167"/>
      <c r="GS22" s="167"/>
      <c r="GT22" s="167"/>
      <c r="GU22" s="167"/>
      <c r="GV22" s="167"/>
      <c r="GW22" s="167"/>
      <c r="GX22" s="167"/>
      <c r="GY22" s="167"/>
      <c r="GZ22" s="167"/>
      <c r="HA22" s="167"/>
      <c r="HB22" s="167"/>
      <c r="HC22" s="167"/>
      <c r="HD22" s="167"/>
      <c r="HE22" s="167"/>
      <c r="HF22" s="167"/>
      <c r="HG22" s="167"/>
      <c r="HH22" s="167"/>
      <c r="HI22" s="167"/>
      <c r="HJ22" s="167"/>
      <c r="HK22" s="167"/>
      <c r="HL22" s="167"/>
      <c r="HM22" s="167"/>
      <c r="HN22" s="167"/>
      <c r="HO22" s="167"/>
      <c r="HP22" s="167"/>
      <c r="HQ22" s="167"/>
      <c r="HR22" s="167"/>
      <c r="HS22" s="167"/>
      <c r="HT22" s="167"/>
      <c r="HU22" s="167"/>
      <c r="HV22" s="167"/>
      <c r="HW22" s="167"/>
      <c r="HX22" s="167"/>
      <c r="HY22" s="167"/>
      <c r="HZ22" s="167"/>
      <c r="IA22" s="167"/>
      <c r="IB22" s="167"/>
      <c r="IC22" s="167"/>
      <c r="ID22" s="167"/>
      <c r="IE22" s="167"/>
      <c r="IF22" s="167"/>
      <c r="IG22" s="167"/>
      <c r="IH22" s="167"/>
    </row>
    <row r="23" spans="1:242" s="165" customFormat="1" ht="60">
      <c r="A23" s="204"/>
      <c r="B23" s="204"/>
      <c r="C23" s="373">
        <v>14</v>
      </c>
      <c r="D23" s="381" t="s">
        <v>138</v>
      </c>
      <c r="E23" s="291">
        <v>44812</v>
      </c>
      <c r="F23" s="382">
        <v>44812</v>
      </c>
      <c r="G23" s="293"/>
      <c r="H23" s="293">
        <v>1.5</v>
      </c>
      <c r="I23" s="293"/>
      <c r="J23" s="293">
        <v>1.5</v>
      </c>
      <c r="K23" s="307" t="s">
        <v>228</v>
      </c>
      <c r="L23" s="366">
        <v>28900.322560000001</v>
      </c>
      <c r="M23" s="368">
        <v>1742.8225600000001</v>
      </c>
      <c r="N23" s="368"/>
      <c r="O23" s="368"/>
      <c r="P23" s="368"/>
      <c r="Q23" s="368"/>
      <c r="R23" s="368">
        <v>1086.3</v>
      </c>
      <c r="S23" s="368">
        <v>26071.200000000001</v>
      </c>
      <c r="T23" s="368">
        <v>1742.8225600000001</v>
      </c>
      <c r="U23" s="368"/>
      <c r="V23" s="368"/>
      <c r="W23" s="368"/>
      <c r="X23" s="368"/>
      <c r="Y23" s="368">
        <v>1086.3</v>
      </c>
      <c r="Z23" s="368">
        <v>26071.199999999997</v>
      </c>
      <c r="AA23" s="368">
        <v>28900.322559999997</v>
      </c>
      <c r="AB23" s="282"/>
      <c r="AD23" s="176"/>
      <c r="AK23" s="179"/>
      <c r="AL23" s="179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8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167"/>
      <c r="DH23" s="167"/>
      <c r="DI23" s="167"/>
      <c r="DJ23" s="167"/>
      <c r="DK23" s="167"/>
      <c r="DL23" s="167"/>
      <c r="DM23" s="167"/>
      <c r="DN23" s="167"/>
      <c r="DO23" s="167"/>
      <c r="DP23" s="167"/>
      <c r="DQ23" s="167"/>
      <c r="DR23" s="167"/>
      <c r="DS23" s="167"/>
      <c r="DT23" s="167"/>
      <c r="DU23" s="167"/>
      <c r="DV23" s="167"/>
      <c r="DW23" s="167"/>
      <c r="DX23" s="167"/>
      <c r="DY23" s="167"/>
      <c r="DZ23" s="167"/>
      <c r="EA23" s="167"/>
      <c r="EB23" s="167"/>
      <c r="EC23" s="167"/>
      <c r="ED23" s="167"/>
      <c r="EE23" s="167"/>
      <c r="EF23" s="167"/>
      <c r="EG23" s="167"/>
      <c r="EH23" s="169"/>
      <c r="EI23" s="167"/>
      <c r="EJ23" s="169"/>
      <c r="EK23" s="167"/>
      <c r="EL23" s="167"/>
      <c r="EM23" s="167"/>
      <c r="EN23" s="167"/>
      <c r="EO23" s="167"/>
      <c r="EP23" s="167"/>
      <c r="EQ23" s="167"/>
      <c r="ER23" s="167"/>
      <c r="ES23" s="167"/>
      <c r="ET23" s="167"/>
      <c r="EU23" s="167"/>
      <c r="EV23" s="167"/>
      <c r="EW23" s="167"/>
      <c r="EX23" s="167"/>
      <c r="EY23" s="167"/>
      <c r="EZ23" s="167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  <c r="FM23" s="167"/>
      <c r="FN23" s="167"/>
      <c r="FO23" s="167"/>
      <c r="FP23" s="167"/>
      <c r="FQ23" s="167"/>
      <c r="FR23" s="167"/>
      <c r="FS23" s="167"/>
      <c r="FT23" s="167"/>
      <c r="FU23" s="167"/>
      <c r="FV23" s="167"/>
      <c r="FW23" s="167"/>
      <c r="FX23" s="167"/>
      <c r="FY23" s="167"/>
      <c r="FZ23" s="167"/>
      <c r="GA23" s="167"/>
      <c r="GB23" s="167"/>
      <c r="GC23" s="167"/>
      <c r="GD23" s="167"/>
      <c r="GE23" s="167"/>
      <c r="GF23" s="167"/>
      <c r="GG23" s="167"/>
      <c r="GH23" s="167"/>
      <c r="GI23" s="167"/>
      <c r="GJ23" s="167"/>
      <c r="GK23" s="167"/>
      <c r="GL23" s="167"/>
      <c r="GM23" s="167"/>
      <c r="GN23" s="167"/>
      <c r="GO23" s="167"/>
      <c r="GP23" s="167"/>
      <c r="GQ23" s="167"/>
      <c r="GR23" s="167"/>
      <c r="GS23" s="167"/>
      <c r="GT23" s="167"/>
      <c r="GU23" s="167"/>
      <c r="GV23" s="167"/>
      <c r="GW23" s="167"/>
      <c r="GX23" s="167"/>
      <c r="GY23" s="167"/>
      <c r="GZ23" s="167"/>
      <c r="HA23" s="167"/>
      <c r="HB23" s="167"/>
      <c r="HC23" s="167"/>
      <c r="HD23" s="167"/>
      <c r="HE23" s="167"/>
      <c r="HF23" s="167"/>
      <c r="HG23" s="167"/>
      <c r="HH23" s="167"/>
      <c r="HI23" s="167"/>
      <c r="HJ23" s="167"/>
      <c r="HK23" s="167"/>
      <c r="HL23" s="167"/>
      <c r="HM23" s="167"/>
      <c r="HN23" s="167"/>
      <c r="HO23" s="167"/>
      <c r="HP23" s="167"/>
      <c r="HQ23" s="167"/>
      <c r="HR23" s="167"/>
      <c r="HS23" s="167"/>
      <c r="HT23" s="167"/>
      <c r="HU23" s="167"/>
      <c r="HV23" s="167"/>
      <c r="HW23" s="167"/>
      <c r="HX23" s="167"/>
      <c r="HY23" s="167"/>
      <c r="HZ23" s="167"/>
      <c r="IA23" s="167"/>
      <c r="IB23" s="167"/>
      <c r="IC23" s="167"/>
      <c r="ID23" s="167"/>
      <c r="IE23" s="167"/>
      <c r="IF23" s="167"/>
      <c r="IG23" s="167"/>
      <c r="IH23" s="167"/>
    </row>
    <row r="24" spans="1:242" s="165" customFormat="1" ht="47.25">
      <c r="A24" s="204"/>
      <c r="B24" s="204"/>
      <c r="C24" s="373">
        <v>15</v>
      </c>
      <c r="D24" s="383" t="s">
        <v>139</v>
      </c>
      <c r="E24" s="291">
        <v>44764</v>
      </c>
      <c r="F24" s="301">
        <v>44840</v>
      </c>
      <c r="G24" s="293"/>
      <c r="H24" s="293">
        <v>2</v>
      </c>
      <c r="I24" s="293"/>
      <c r="J24" s="293">
        <v>2.0009999999999999</v>
      </c>
      <c r="K24" s="384" t="s">
        <v>229</v>
      </c>
      <c r="L24" s="366">
        <v>9124.2073999999993</v>
      </c>
      <c r="M24" s="372">
        <v>1199.9074000000001</v>
      </c>
      <c r="N24" s="372">
        <v>7924.3</v>
      </c>
      <c r="O24" s="372"/>
      <c r="P24" s="372"/>
      <c r="Q24" s="368"/>
      <c r="R24" s="368"/>
      <c r="S24" s="368"/>
      <c r="T24" s="368">
        <v>1199.9074000000001</v>
      </c>
      <c r="U24" s="368">
        <v>7924.3</v>
      </c>
      <c r="V24" s="368"/>
      <c r="W24" s="368"/>
      <c r="X24" s="368"/>
      <c r="Y24" s="368"/>
      <c r="Z24" s="368"/>
      <c r="AA24" s="368">
        <v>9124.2073999999993</v>
      </c>
      <c r="AB24" s="282"/>
      <c r="AD24" s="176"/>
      <c r="AK24" s="179"/>
      <c r="AL24" s="179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8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7"/>
      <c r="EB24" s="167"/>
      <c r="EC24" s="167"/>
      <c r="ED24" s="167"/>
      <c r="EE24" s="167"/>
      <c r="EF24" s="167"/>
      <c r="EG24" s="167"/>
      <c r="EH24" s="169"/>
      <c r="EI24" s="167"/>
      <c r="EJ24" s="169"/>
      <c r="EK24" s="167"/>
      <c r="EL24" s="167"/>
      <c r="EM24" s="167"/>
      <c r="EN24" s="167"/>
      <c r="EO24" s="167"/>
      <c r="EP24" s="167"/>
      <c r="EQ24" s="167"/>
      <c r="ER24" s="167"/>
      <c r="ES24" s="167"/>
      <c r="ET24" s="167"/>
      <c r="EU24" s="167"/>
      <c r="EV24" s="167"/>
      <c r="EW24" s="167"/>
      <c r="EX24" s="167"/>
      <c r="EY24" s="167"/>
      <c r="EZ24" s="167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  <c r="FM24" s="167"/>
      <c r="FN24" s="167"/>
      <c r="FO24" s="167"/>
      <c r="FP24" s="167"/>
      <c r="FQ24" s="167"/>
      <c r="FR24" s="167"/>
      <c r="FS24" s="167"/>
      <c r="FT24" s="167"/>
      <c r="FU24" s="167"/>
      <c r="FV24" s="167"/>
      <c r="FW24" s="167"/>
      <c r="FX24" s="167"/>
      <c r="FY24" s="167"/>
      <c r="FZ24" s="167"/>
      <c r="GA24" s="167"/>
      <c r="GB24" s="167"/>
      <c r="GC24" s="167"/>
      <c r="GD24" s="167"/>
      <c r="GE24" s="167"/>
      <c r="GF24" s="167"/>
      <c r="GG24" s="167"/>
      <c r="GH24" s="167"/>
      <c r="GI24" s="167"/>
      <c r="GJ24" s="167"/>
      <c r="GK24" s="167"/>
      <c r="GL24" s="167"/>
      <c r="GM24" s="167"/>
      <c r="GN24" s="167"/>
      <c r="GO24" s="167"/>
      <c r="GP24" s="167"/>
      <c r="GQ24" s="167"/>
      <c r="GR24" s="167"/>
      <c r="GS24" s="167"/>
      <c r="GT24" s="167"/>
      <c r="GU24" s="167"/>
      <c r="GV24" s="167"/>
      <c r="GW24" s="167"/>
      <c r="GX24" s="167"/>
      <c r="GY24" s="167"/>
      <c r="GZ24" s="167"/>
      <c r="HA24" s="167"/>
      <c r="HB24" s="167"/>
      <c r="HC24" s="167"/>
      <c r="HD24" s="167"/>
      <c r="HE24" s="167"/>
      <c r="HF24" s="167"/>
      <c r="HG24" s="167"/>
      <c r="HH24" s="167"/>
      <c r="HI24" s="167"/>
      <c r="HJ24" s="167"/>
      <c r="HK24" s="167"/>
      <c r="HL24" s="167"/>
      <c r="HM24" s="167"/>
      <c r="HN24" s="167"/>
      <c r="HO24" s="167"/>
      <c r="HP24" s="167"/>
      <c r="HQ24" s="167"/>
      <c r="HR24" s="167"/>
      <c r="HS24" s="167"/>
      <c r="HT24" s="167"/>
      <c r="HU24" s="167"/>
      <c r="HV24" s="167"/>
      <c r="HW24" s="167"/>
      <c r="HX24" s="167"/>
      <c r="HY24" s="167"/>
      <c r="HZ24" s="167"/>
      <c r="IA24" s="167"/>
      <c r="IB24" s="167"/>
      <c r="IC24" s="167"/>
      <c r="ID24" s="167"/>
      <c r="IE24" s="167"/>
      <c r="IF24" s="167"/>
      <c r="IG24" s="167"/>
      <c r="IH24" s="167"/>
    </row>
    <row r="25" spans="1:242" s="165" customFormat="1" ht="45" customHeight="1">
      <c r="A25" s="204"/>
      <c r="B25" s="204"/>
      <c r="C25" s="373">
        <v>16</v>
      </c>
      <c r="D25" s="296" t="s">
        <v>140</v>
      </c>
      <c r="E25" s="299">
        <v>44786</v>
      </c>
      <c r="F25" s="292">
        <v>44774</v>
      </c>
      <c r="G25" s="293"/>
      <c r="H25" s="293">
        <v>2</v>
      </c>
      <c r="I25" s="293"/>
      <c r="J25" s="293">
        <v>2</v>
      </c>
      <c r="K25" s="294" t="s">
        <v>224</v>
      </c>
      <c r="L25" s="366">
        <v>21760.667750000001</v>
      </c>
      <c r="M25" s="368">
        <v>4998.1677500000005</v>
      </c>
      <c r="N25" s="368"/>
      <c r="O25" s="368"/>
      <c r="P25" s="368"/>
      <c r="Q25" s="368"/>
      <c r="R25" s="368">
        <v>670.5</v>
      </c>
      <c r="S25" s="368">
        <v>16092</v>
      </c>
      <c r="T25" s="368">
        <v>4998.1677499999996</v>
      </c>
      <c r="U25" s="368"/>
      <c r="V25" s="368"/>
      <c r="W25" s="368"/>
      <c r="X25" s="368"/>
      <c r="Y25" s="368">
        <v>670.5</v>
      </c>
      <c r="Z25" s="368">
        <v>16092</v>
      </c>
      <c r="AA25" s="368">
        <v>21760.667750000001</v>
      </c>
      <c r="AB25" s="282"/>
      <c r="AD25" s="176"/>
      <c r="AK25" s="179"/>
      <c r="AL25" s="179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8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  <c r="EC25" s="167"/>
      <c r="ED25" s="167"/>
      <c r="EE25" s="167"/>
      <c r="EF25" s="167"/>
      <c r="EG25" s="167"/>
      <c r="EH25" s="169"/>
      <c r="EI25" s="167"/>
      <c r="EJ25" s="169"/>
      <c r="EK25" s="167"/>
      <c r="EL25" s="167"/>
      <c r="EM25" s="167"/>
      <c r="EN25" s="167"/>
      <c r="EO25" s="167"/>
      <c r="EP25" s="167"/>
      <c r="EQ25" s="167"/>
      <c r="ER25" s="167"/>
      <c r="ES25" s="167"/>
      <c r="ET25" s="167"/>
      <c r="EU25" s="167"/>
      <c r="EV25" s="167"/>
      <c r="EW25" s="167"/>
      <c r="EX25" s="167"/>
      <c r="EY25" s="167"/>
      <c r="EZ25" s="167"/>
      <c r="FA25" s="167"/>
      <c r="FB25" s="167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  <c r="FM25" s="167"/>
      <c r="FN25" s="167"/>
      <c r="FO25" s="167"/>
      <c r="FP25" s="167"/>
      <c r="FQ25" s="167"/>
      <c r="FR25" s="167"/>
      <c r="FS25" s="167"/>
      <c r="FT25" s="167"/>
      <c r="FU25" s="167"/>
      <c r="FV25" s="167"/>
      <c r="FW25" s="167"/>
      <c r="FX25" s="167"/>
      <c r="FY25" s="167"/>
      <c r="FZ25" s="167"/>
      <c r="GA25" s="167"/>
      <c r="GB25" s="167"/>
      <c r="GC25" s="167"/>
      <c r="GD25" s="167"/>
      <c r="GE25" s="167"/>
      <c r="GF25" s="167"/>
      <c r="GG25" s="167"/>
      <c r="GH25" s="167"/>
      <c r="GI25" s="167"/>
      <c r="GJ25" s="167"/>
      <c r="GK25" s="167"/>
      <c r="GL25" s="167"/>
      <c r="GM25" s="167"/>
      <c r="GN25" s="167"/>
      <c r="GO25" s="167"/>
      <c r="GP25" s="167"/>
      <c r="GQ25" s="167"/>
      <c r="GR25" s="167"/>
      <c r="GS25" s="167"/>
      <c r="GT25" s="167"/>
      <c r="GU25" s="167"/>
      <c r="GV25" s="167"/>
      <c r="GW25" s="167"/>
      <c r="GX25" s="167"/>
      <c r="GY25" s="167"/>
      <c r="GZ25" s="167"/>
      <c r="HA25" s="167"/>
      <c r="HB25" s="167"/>
      <c r="HC25" s="167"/>
      <c r="HD25" s="167"/>
      <c r="HE25" s="167"/>
      <c r="HF25" s="167"/>
      <c r="HG25" s="167"/>
      <c r="HH25" s="167"/>
      <c r="HI25" s="167"/>
      <c r="HJ25" s="167"/>
      <c r="HK25" s="167"/>
      <c r="HL25" s="167"/>
      <c r="HM25" s="167"/>
      <c r="HN25" s="167"/>
      <c r="HO25" s="167"/>
      <c r="HP25" s="167"/>
      <c r="HQ25" s="167"/>
      <c r="HR25" s="167"/>
      <c r="HS25" s="167"/>
      <c r="HT25" s="167"/>
      <c r="HU25" s="167"/>
      <c r="HV25" s="167"/>
      <c r="HW25" s="167"/>
      <c r="HX25" s="167"/>
      <c r="HY25" s="167"/>
      <c r="HZ25" s="167"/>
      <c r="IA25" s="167"/>
      <c r="IB25" s="167"/>
      <c r="IC25" s="167"/>
      <c r="ID25" s="167"/>
      <c r="IE25" s="167"/>
      <c r="IF25" s="167"/>
      <c r="IG25" s="167"/>
      <c r="IH25" s="167"/>
    </row>
    <row r="26" spans="1:242" s="165" customFormat="1" ht="45" customHeight="1">
      <c r="A26" s="204"/>
      <c r="B26" s="204"/>
      <c r="C26" s="373">
        <v>17</v>
      </c>
      <c r="D26" s="296" t="s">
        <v>140</v>
      </c>
      <c r="E26" s="299">
        <v>44886</v>
      </c>
      <c r="F26" s="292">
        <v>44875</v>
      </c>
      <c r="G26" s="293"/>
      <c r="H26" s="293">
        <v>2</v>
      </c>
      <c r="I26" s="293"/>
      <c r="J26" s="293">
        <v>2</v>
      </c>
      <c r="K26" s="294" t="s">
        <v>224</v>
      </c>
      <c r="L26" s="366">
        <v>19737.8766</v>
      </c>
      <c r="M26" s="368">
        <v>987.87660000000005</v>
      </c>
      <c r="N26" s="368"/>
      <c r="O26" s="368"/>
      <c r="P26" s="368"/>
      <c r="Q26" s="368"/>
      <c r="R26" s="368">
        <v>750</v>
      </c>
      <c r="S26" s="368">
        <v>18000</v>
      </c>
      <c r="T26" s="368">
        <v>987.87659999999994</v>
      </c>
      <c r="U26" s="368"/>
      <c r="V26" s="368"/>
      <c r="W26" s="368"/>
      <c r="X26" s="368"/>
      <c r="Y26" s="368">
        <v>750</v>
      </c>
      <c r="Z26" s="368">
        <v>18000</v>
      </c>
      <c r="AA26" s="368">
        <v>19737.8766</v>
      </c>
      <c r="AB26" s="282"/>
      <c r="AD26" s="176"/>
      <c r="AK26" s="179"/>
      <c r="AL26" s="179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8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/>
      <c r="EG26" s="167"/>
      <c r="EH26" s="169"/>
      <c r="EI26" s="167"/>
      <c r="EJ26" s="169"/>
      <c r="EK26" s="167"/>
      <c r="EL26" s="167"/>
      <c r="EM26" s="167"/>
      <c r="EN26" s="167"/>
      <c r="EO26" s="167"/>
      <c r="EP26" s="167"/>
      <c r="EQ26" s="167"/>
      <c r="ER26" s="167"/>
      <c r="ES26" s="167"/>
      <c r="ET26" s="167"/>
      <c r="EU26" s="167"/>
      <c r="EV26" s="167"/>
      <c r="EW26" s="167"/>
      <c r="EX26" s="167"/>
      <c r="EY26" s="167"/>
      <c r="EZ26" s="167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  <c r="FM26" s="167"/>
      <c r="FN26" s="167"/>
      <c r="FO26" s="167"/>
      <c r="FP26" s="167"/>
      <c r="FQ26" s="167"/>
      <c r="FR26" s="167"/>
      <c r="FS26" s="167"/>
      <c r="FT26" s="167"/>
      <c r="FU26" s="167"/>
      <c r="FV26" s="167"/>
      <c r="FW26" s="167"/>
      <c r="FX26" s="167"/>
      <c r="FY26" s="167"/>
      <c r="FZ26" s="167"/>
      <c r="GA26" s="167"/>
      <c r="GB26" s="167"/>
      <c r="GC26" s="167"/>
      <c r="GD26" s="167"/>
      <c r="GE26" s="167"/>
      <c r="GF26" s="167"/>
      <c r="GG26" s="167"/>
      <c r="GH26" s="167"/>
      <c r="GI26" s="167"/>
      <c r="GJ26" s="167"/>
      <c r="GK26" s="167"/>
      <c r="GL26" s="167"/>
      <c r="GM26" s="167"/>
      <c r="GN26" s="167"/>
      <c r="GO26" s="167"/>
      <c r="GP26" s="167"/>
      <c r="GQ26" s="167"/>
      <c r="GR26" s="167"/>
      <c r="GS26" s="167"/>
      <c r="GT26" s="167"/>
      <c r="GU26" s="167"/>
      <c r="GV26" s="167"/>
      <c r="GW26" s="167"/>
      <c r="GX26" s="167"/>
      <c r="GY26" s="167"/>
      <c r="GZ26" s="167"/>
      <c r="HA26" s="167"/>
      <c r="HB26" s="167"/>
      <c r="HC26" s="167"/>
      <c r="HD26" s="167"/>
      <c r="HE26" s="167"/>
      <c r="HF26" s="167"/>
      <c r="HG26" s="167"/>
      <c r="HH26" s="167"/>
      <c r="HI26" s="167"/>
      <c r="HJ26" s="167"/>
      <c r="HK26" s="167"/>
      <c r="HL26" s="167"/>
      <c r="HM26" s="167"/>
      <c r="HN26" s="167"/>
      <c r="HO26" s="167"/>
      <c r="HP26" s="167"/>
      <c r="HQ26" s="167"/>
      <c r="HR26" s="167"/>
      <c r="HS26" s="167"/>
      <c r="HT26" s="167"/>
      <c r="HU26" s="167"/>
      <c r="HV26" s="167"/>
      <c r="HW26" s="167"/>
      <c r="HX26" s="167"/>
      <c r="HY26" s="167"/>
      <c r="HZ26" s="167"/>
      <c r="IA26" s="167"/>
      <c r="IB26" s="167"/>
      <c r="IC26" s="167"/>
      <c r="ID26" s="167"/>
      <c r="IE26" s="167"/>
      <c r="IF26" s="167"/>
      <c r="IG26" s="167"/>
      <c r="IH26" s="167"/>
    </row>
    <row r="27" spans="1:242" s="165" customFormat="1" ht="60">
      <c r="A27" s="204"/>
      <c r="B27" s="204"/>
      <c r="C27" s="373">
        <v>18</v>
      </c>
      <c r="D27" s="385" t="s">
        <v>141</v>
      </c>
      <c r="E27" s="299">
        <v>44767</v>
      </c>
      <c r="F27" s="297">
        <v>44831</v>
      </c>
      <c r="G27" s="371"/>
      <c r="H27" s="371">
        <v>0.8</v>
      </c>
      <c r="I27" s="293"/>
      <c r="J27" s="293">
        <v>0.8</v>
      </c>
      <c r="K27" s="300" t="s">
        <v>206</v>
      </c>
      <c r="L27" s="366">
        <v>8528.5367499999993</v>
      </c>
      <c r="M27" s="386">
        <v>2528.5367500000002</v>
      </c>
      <c r="N27" s="386">
        <v>6000</v>
      </c>
      <c r="O27" s="386"/>
      <c r="P27" s="386"/>
      <c r="Q27" s="386"/>
      <c r="R27" s="386"/>
      <c r="S27" s="386"/>
      <c r="T27" s="368">
        <v>2528.5367500000002</v>
      </c>
      <c r="U27" s="368">
        <v>6000</v>
      </c>
      <c r="V27" s="368"/>
      <c r="W27" s="368"/>
      <c r="X27" s="368"/>
      <c r="Y27" s="368"/>
      <c r="Z27" s="368"/>
      <c r="AA27" s="368">
        <v>8528.5367499999993</v>
      </c>
      <c r="AB27" s="282"/>
      <c r="AD27" s="176"/>
      <c r="AK27" s="179"/>
      <c r="AL27" s="179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8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  <c r="DT27" s="167"/>
      <c r="DU27" s="167"/>
      <c r="DV27" s="167"/>
      <c r="DW27" s="167"/>
      <c r="DX27" s="167"/>
      <c r="DY27" s="167"/>
      <c r="DZ27" s="167"/>
      <c r="EA27" s="167"/>
      <c r="EB27" s="167"/>
      <c r="EC27" s="167"/>
      <c r="ED27" s="167"/>
      <c r="EE27" s="167"/>
      <c r="EF27" s="167"/>
      <c r="EG27" s="167"/>
      <c r="EH27" s="169"/>
      <c r="EI27" s="167"/>
      <c r="EJ27" s="169"/>
      <c r="EK27" s="167"/>
      <c r="EL27" s="167"/>
      <c r="EM27" s="167"/>
      <c r="EN27" s="167"/>
      <c r="EO27" s="167"/>
      <c r="EP27" s="167"/>
      <c r="EQ27" s="167"/>
      <c r="ER27" s="167"/>
      <c r="ES27" s="167"/>
      <c r="ET27" s="167"/>
      <c r="EU27" s="167"/>
      <c r="EV27" s="167"/>
      <c r="EW27" s="167"/>
      <c r="EX27" s="167"/>
      <c r="EY27" s="167"/>
      <c r="EZ27" s="167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  <c r="FM27" s="167"/>
      <c r="FN27" s="167"/>
      <c r="FO27" s="167"/>
      <c r="FP27" s="167"/>
      <c r="FQ27" s="167"/>
      <c r="FR27" s="167"/>
      <c r="FS27" s="167"/>
      <c r="FT27" s="167"/>
      <c r="FU27" s="167"/>
      <c r="FV27" s="167"/>
      <c r="FW27" s="167"/>
      <c r="FX27" s="167"/>
      <c r="FY27" s="167"/>
      <c r="FZ27" s="167"/>
      <c r="GA27" s="167"/>
      <c r="GB27" s="167"/>
      <c r="GC27" s="167"/>
      <c r="GD27" s="167"/>
      <c r="GE27" s="167"/>
      <c r="GF27" s="167"/>
      <c r="GG27" s="167"/>
      <c r="GH27" s="167"/>
      <c r="GI27" s="167"/>
      <c r="GJ27" s="167"/>
      <c r="GK27" s="167"/>
      <c r="GL27" s="167"/>
      <c r="GM27" s="167"/>
      <c r="GN27" s="167"/>
      <c r="GO27" s="167"/>
      <c r="GP27" s="167"/>
      <c r="GQ27" s="167"/>
      <c r="GR27" s="167"/>
      <c r="GS27" s="167"/>
      <c r="GT27" s="167"/>
      <c r="GU27" s="167"/>
      <c r="GV27" s="167"/>
      <c r="GW27" s="167"/>
      <c r="GX27" s="167"/>
      <c r="GY27" s="167"/>
      <c r="GZ27" s="167"/>
      <c r="HA27" s="167"/>
      <c r="HB27" s="167"/>
      <c r="HC27" s="167"/>
      <c r="HD27" s="167"/>
      <c r="HE27" s="167"/>
      <c r="HF27" s="167"/>
      <c r="HG27" s="167"/>
      <c r="HH27" s="167"/>
      <c r="HI27" s="167"/>
      <c r="HJ27" s="167"/>
      <c r="HK27" s="167"/>
      <c r="HL27" s="167"/>
      <c r="HM27" s="167"/>
      <c r="HN27" s="167"/>
      <c r="HO27" s="167"/>
      <c r="HP27" s="167"/>
      <c r="HQ27" s="167"/>
      <c r="HR27" s="167"/>
      <c r="HS27" s="167"/>
      <c r="HT27" s="167"/>
      <c r="HU27" s="167"/>
      <c r="HV27" s="167"/>
      <c r="HW27" s="167"/>
      <c r="HX27" s="167"/>
      <c r="HY27" s="167"/>
      <c r="HZ27" s="167"/>
      <c r="IA27" s="167"/>
      <c r="IB27" s="167"/>
      <c r="IC27" s="167"/>
      <c r="ID27" s="167"/>
      <c r="IE27" s="167"/>
      <c r="IF27" s="167"/>
      <c r="IG27" s="167"/>
      <c r="IH27" s="167"/>
    </row>
    <row r="28" spans="1:242" s="165" customFormat="1" ht="44.25" customHeight="1">
      <c r="A28" s="204"/>
      <c r="B28" s="204"/>
      <c r="C28" s="535">
        <v>19</v>
      </c>
      <c r="D28" s="547" t="s">
        <v>142</v>
      </c>
      <c r="E28" s="291">
        <v>44788</v>
      </c>
      <c r="F28" s="297">
        <v>44799</v>
      </c>
      <c r="G28" s="293"/>
      <c r="H28" s="293">
        <v>1.3</v>
      </c>
      <c r="I28" s="293"/>
      <c r="J28" s="293">
        <v>1.3</v>
      </c>
      <c r="K28" s="298" t="s">
        <v>257</v>
      </c>
      <c r="L28" s="366">
        <v>15429.494849999999</v>
      </c>
      <c r="M28" s="368">
        <v>1679.49485</v>
      </c>
      <c r="N28" s="368"/>
      <c r="O28" s="368"/>
      <c r="P28" s="368"/>
      <c r="Q28" s="368"/>
      <c r="R28" s="368">
        <v>550</v>
      </c>
      <c r="S28" s="368">
        <v>13200</v>
      </c>
      <c r="T28" s="368">
        <v>1679.49485</v>
      </c>
      <c r="U28" s="368"/>
      <c r="V28" s="368"/>
      <c r="W28" s="368"/>
      <c r="X28" s="368"/>
      <c r="Y28" s="368">
        <v>550</v>
      </c>
      <c r="Z28" s="368">
        <v>13200</v>
      </c>
      <c r="AA28" s="368">
        <v>15429.494849999999</v>
      </c>
      <c r="AB28" s="282"/>
      <c r="AD28" s="176"/>
      <c r="AK28" s="179"/>
      <c r="AL28" s="179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8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7"/>
      <c r="DT28" s="167"/>
      <c r="DU28" s="167"/>
      <c r="DV28" s="167"/>
      <c r="DW28" s="167"/>
      <c r="DX28" s="167"/>
      <c r="DY28" s="167"/>
      <c r="DZ28" s="167"/>
      <c r="EA28" s="167"/>
      <c r="EB28" s="167"/>
      <c r="EC28" s="167"/>
      <c r="ED28" s="167"/>
      <c r="EE28" s="167"/>
      <c r="EF28" s="167"/>
      <c r="EG28" s="167"/>
      <c r="EH28" s="169"/>
      <c r="EI28" s="167"/>
      <c r="EJ28" s="169"/>
      <c r="EK28" s="167"/>
      <c r="EL28" s="167"/>
      <c r="EM28" s="167"/>
      <c r="EN28" s="167"/>
      <c r="EO28" s="167"/>
      <c r="EP28" s="167"/>
      <c r="EQ28" s="167"/>
      <c r="ER28" s="167"/>
      <c r="ES28" s="167"/>
      <c r="ET28" s="167"/>
      <c r="EU28" s="167"/>
      <c r="EV28" s="167"/>
      <c r="EW28" s="167"/>
      <c r="EX28" s="167"/>
      <c r="EY28" s="167"/>
      <c r="EZ28" s="167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  <c r="FM28" s="167"/>
      <c r="FN28" s="167"/>
      <c r="FO28" s="167"/>
      <c r="FP28" s="167"/>
      <c r="FQ28" s="167"/>
      <c r="FR28" s="167"/>
      <c r="FS28" s="167"/>
      <c r="FT28" s="167"/>
      <c r="FU28" s="167"/>
      <c r="FV28" s="167"/>
      <c r="FW28" s="167"/>
      <c r="FX28" s="167"/>
      <c r="FY28" s="167"/>
      <c r="FZ28" s="167"/>
      <c r="GA28" s="167"/>
      <c r="GB28" s="167"/>
      <c r="GC28" s="167"/>
      <c r="GD28" s="167"/>
      <c r="GE28" s="167"/>
      <c r="GF28" s="167"/>
      <c r="GG28" s="167"/>
      <c r="GH28" s="167"/>
      <c r="GI28" s="167"/>
      <c r="GJ28" s="167"/>
      <c r="GK28" s="167"/>
      <c r="GL28" s="167"/>
      <c r="GM28" s="167"/>
      <c r="GN28" s="167"/>
      <c r="GO28" s="167"/>
      <c r="GP28" s="167"/>
      <c r="GQ28" s="167"/>
      <c r="GR28" s="167"/>
      <c r="GS28" s="167"/>
      <c r="GT28" s="167"/>
      <c r="GU28" s="167"/>
      <c r="GV28" s="167"/>
      <c r="GW28" s="167"/>
      <c r="GX28" s="167"/>
      <c r="GY28" s="167"/>
      <c r="GZ28" s="167"/>
      <c r="HA28" s="167"/>
      <c r="HB28" s="167"/>
      <c r="HC28" s="167"/>
      <c r="HD28" s="167"/>
      <c r="HE28" s="167"/>
      <c r="HF28" s="167"/>
      <c r="HG28" s="167"/>
      <c r="HH28" s="167"/>
      <c r="HI28" s="167"/>
      <c r="HJ28" s="167"/>
      <c r="HK28" s="167"/>
      <c r="HL28" s="167"/>
      <c r="HM28" s="167"/>
      <c r="HN28" s="167"/>
      <c r="HO28" s="167"/>
      <c r="HP28" s="167"/>
      <c r="HQ28" s="167"/>
      <c r="HR28" s="167"/>
      <c r="HS28" s="167"/>
      <c r="HT28" s="167"/>
      <c r="HU28" s="167"/>
      <c r="HV28" s="167"/>
      <c r="HW28" s="167"/>
      <c r="HX28" s="167"/>
      <c r="HY28" s="167"/>
      <c r="HZ28" s="167"/>
      <c r="IA28" s="167"/>
      <c r="IB28" s="167"/>
      <c r="IC28" s="167"/>
      <c r="ID28" s="167"/>
      <c r="IE28" s="167"/>
      <c r="IF28" s="167"/>
      <c r="IG28" s="167"/>
      <c r="IH28" s="167"/>
    </row>
    <row r="29" spans="1:242" s="165" customFormat="1" ht="45" customHeight="1">
      <c r="A29" s="204"/>
      <c r="B29" s="204"/>
      <c r="C29" s="536"/>
      <c r="D29" s="548"/>
      <c r="E29" s="291">
        <v>44797</v>
      </c>
      <c r="F29" s="387">
        <v>44781</v>
      </c>
      <c r="G29" s="293"/>
      <c r="H29" s="293">
        <v>1</v>
      </c>
      <c r="I29" s="293"/>
      <c r="J29" s="293">
        <v>1.07</v>
      </c>
      <c r="K29" s="298" t="s">
        <v>212</v>
      </c>
      <c r="L29" s="366">
        <v>8448.380000000001</v>
      </c>
      <c r="M29" s="388">
        <v>948.38</v>
      </c>
      <c r="N29" s="368"/>
      <c r="O29" s="368"/>
      <c r="P29" s="368"/>
      <c r="Q29" s="368"/>
      <c r="R29" s="368">
        <v>300</v>
      </c>
      <c r="S29" s="368">
        <v>7200</v>
      </c>
      <c r="T29" s="368">
        <v>948.38</v>
      </c>
      <c r="U29" s="368"/>
      <c r="V29" s="368"/>
      <c r="W29" s="368"/>
      <c r="X29" s="368"/>
      <c r="Y29" s="368">
        <v>300</v>
      </c>
      <c r="Z29" s="368">
        <v>7200</v>
      </c>
      <c r="AA29" s="368">
        <v>8448.3799999999992</v>
      </c>
      <c r="AB29" s="282"/>
      <c r="AD29" s="176"/>
      <c r="AK29" s="179"/>
      <c r="AL29" s="179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8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9"/>
      <c r="EI29" s="167"/>
      <c r="EJ29" s="169"/>
      <c r="EK29" s="167"/>
      <c r="EL29" s="167"/>
      <c r="EM29" s="167"/>
      <c r="EN29" s="167"/>
      <c r="EO29" s="167"/>
      <c r="EP29" s="167"/>
      <c r="EQ29" s="167"/>
      <c r="ER29" s="167"/>
      <c r="ES29" s="167"/>
      <c r="ET29" s="167"/>
      <c r="EU29" s="167"/>
      <c r="EV29" s="167"/>
      <c r="EW29" s="167"/>
      <c r="EX29" s="167"/>
      <c r="EY29" s="167"/>
      <c r="EZ29" s="167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  <c r="FM29" s="167"/>
      <c r="FN29" s="167"/>
      <c r="FO29" s="167"/>
      <c r="FP29" s="167"/>
      <c r="FQ29" s="167"/>
      <c r="FR29" s="167"/>
      <c r="FS29" s="167"/>
      <c r="FT29" s="167"/>
      <c r="FU29" s="167"/>
      <c r="FV29" s="167"/>
      <c r="FW29" s="167"/>
      <c r="FX29" s="167"/>
      <c r="FY29" s="167"/>
      <c r="FZ29" s="167"/>
      <c r="GA29" s="167"/>
      <c r="GB29" s="167"/>
      <c r="GC29" s="167"/>
      <c r="GD29" s="167"/>
      <c r="GE29" s="167"/>
      <c r="GF29" s="167"/>
      <c r="GG29" s="167"/>
      <c r="GH29" s="167"/>
      <c r="GI29" s="167"/>
      <c r="GJ29" s="167"/>
      <c r="GK29" s="167"/>
      <c r="GL29" s="167"/>
      <c r="GM29" s="167"/>
      <c r="GN29" s="167"/>
      <c r="GO29" s="167"/>
      <c r="GP29" s="167"/>
      <c r="GQ29" s="167"/>
      <c r="GR29" s="167"/>
      <c r="GS29" s="167"/>
      <c r="GT29" s="167"/>
      <c r="GU29" s="167"/>
      <c r="GV29" s="167"/>
      <c r="GW29" s="167"/>
      <c r="GX29" s="167"/>
      <c r="GY29" s="167"/>
      <c r="GZ29" s="167"/>
      <c r="HA29" s="167"/>
      <c r="HB29" s="167"/>
      <c r="HC29" s="167"/>
      <c r="HD29" s="167"/>
      <c r="HE29" s="167"/>
      <c r="HF29" s="167"/>
      <c r="HG29" s="167"/>
      <c r="HH29" s="167"/>
      <c r="HI29" s="167"/>
      <c r="HJ29" s="167"/>
      <c r="HK29" s="167"/>
      <c r="HL29" s="167"/>
      <c r="HM29" s="167"/>
      <c r="HN29" s="167"/>
      <c r="HO29" s="167"/>
      <c r="HP29" s="167"/>
      <c r="HQ29" s="167"/>
      <c r="HR29" s="167"/>
      <c r="HS29" s="167"/>
      <c r="HT29" s="167"/>
      <c r="HU29" s="167"/>
      <c r="HV29" s="167"/>
      <c r="HW29" s="167"/>
      <c r="HX29" s="167"/>
      <c r="HY29" s="167"/>
      <c r="HZ29" s="167"/>
      <c r="IA29" s="167"/>
      <c r="IB29" s="167"/>
      <c r="IC29" s="167"/>
      <c r="ID29" s="167"/>
      <c r="IE29" s="167"/>
      <c r="IF29" s="167"/>
      <c r="IG29" s="167"/>
      <c r="IH29" s="167"/>
    </row>
    <row r="30" spans="1:242" s="165" customFormat="1" ht="45">
      <c r="A30" s="204"/>
      <c r="B30" s="204"/>
      <c r="C30" s="535">
        <v>20</v>
      </c>
      <c r="D30" s="296" t="s">
        <v>143</v>
      </c>
      <c r="E30" s="299">
        <v>44423</v>
      </c>
      <c r="F30" s="292">
        <v>44859</v>
      </c>
      <c r="G30" s="293"/>
      <c r="H30" s="293">
        <v>2.93</v>
      </c>
      <c r="I30" s="293"/>
      <c r="J30" s="293">
        <v>2.9340000000000002</v>
      </c>
      <c r="K30" s="539" t="s">
        <v>208</v>
      </c>
      <c r="L30" s="366">
        <v>14373.259699999999</v>
      </c>
      <c r="M30" s="368">
        <v>6373.2596999999996</v>
      </c>
      <c r="N30" s="368">
        <v>8000</v>
      </c>
      <c r="O30" s="368"/>
      <c r="P30" s="368"/>
      <c r="Q30" s="368"/>
      <c r="R30" s="368"/>
      <c r="S30" s="368"/>
      <c r="T30" s="368">
        <v>6373.2596999999996</v>
      </c>
      <c r="U30" s="368">
        <v>8000</v>
      </c>
      <c r="V30" s="368"/>
      <c r="W30" s="368"/>
      <c r="X30" s="368"/>
      <c r="Y30" s="368"/>
      <c r="Z30" s="368"/>
      <c r="AA30" s="368">
        <v>14373.259699999999</v>
      </c>
      <c r="AB30" s="282"/>
      <c r="AD30" s="176"/>
      <c r="AK30" s="179"/>
      <c r="AL30" s="179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8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167"/>
      <c r="DH30" s="167"/>
      <c r="DI30" s="167"/>
      <c r="DJ30" s="167"/>
      <c r="DK30" s="167"/>
      <c r="DL30" s="167"/>
      <c r="DM30" s="167"/>
      <c r="DN30" s="167"/>
      <c r="DO30" s="167"/>
      <c r="DP30" s="167"/>
      <c r="DQ30" s="167"/>
      <c r="DR30" s="167"/>
      <c r="DS30" s="167"/>
      <c r="DT30" s="167"/>
      <c r="DU30" s="167"/>
      <c r="DV30" s="167"/>
      <c r="DW30" s="167"/>
      <c r="DX30" s="167"/>
      <c r="DY30" s="167"/>
      <c r="DZ30" s="167"/>
      <c r="EA30" s="167"/>
      <c r="EB30" s="167"/>
      <c r="EC30" s="167"/>
      <c r="ED30" s="167"/>
      <c r="EE30" s="167"/>
      <c r="EF30" s="167"/>
      <c r="EG30" s="167"/>
      <c r="EH30" s="169"/>
      <c r="EI30" s="167"/>
      <c r="EJ30" s="169"/>
      <c r="EK30" s="167"/>
      <c r="EL30" s="167"/>
      <c r="EM30" s="167"/>
      <c r="EN30" s="167"/>
      <c r="EO30" s="167"/>
      <c r="EP30" s="167"/>
      <c r="EQ30" s="167"/>
      <c r="ER30" s="167"/>
      <c r="ES30" s="167"/>
      <c r="ET30" s="167"/>
      <c r="EU30" s="167"/>
      <c r="EV30" s="167"/>
      <c r="EW30" s="167"/>
      <c r="EX30" s="167"/>
      <c r="EY30" s="167"/>
      <c r="EZ30" s="167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  <c r="FM30" s="167"/>
      <c r="FN30" s="167"/>
      <c r="FO30" s="167"/>
      <c r="FP30" s="167"/>
      <c r="FQ30" s="167"/>
      <c r="FR30" s="167"/>
      <c r="FS30" s="167"/>
      <c r="FT30" s="167"/>
      <c r="FU30" s="167"/>
      <c r="FV30" s="167"/>
      <c r="FW30" s="167"/>
      <c r="FX30" s="167"/>
      <c r="FY30" s="167"/>
      <c r="FZ30" s="167"/>
      <c r="GA30" s="167"/>
      <c r="GB30" s="167"/>
      <c r="GC30" s="167"/>
      <c r="GD30" s="167"/>
      <c r="GE30" s="167"/>
      <c r="GF30" s="167"/>
      <c r="GG30" s="167"/>
      <c r="GH30" s="167"/>
      <c r="GI30" s="167"/>
      <c r="GJ30" s="167"/>
      <c r="GK30" s="167"/>
      <c r="GL30" s="167"/>
      <c r="GM30" s="167"/>
      <c r="GN30" s="167"/>
      <c r="GO30" s="167"/>
      <c r="GP30" s="167"/>
      <c r="GQ30" s="167"/>
      <c r="GR30" s="167"/>
      <c r="GS30" s="167"/>
      <c r="GT30" s="167"/>
      <c r="GU30" s="167"/>
      <c r="GV30" s="167"/>
      <c r="GW30" s="167"/>
      <c r="GX30" s="167"/>
      <c r="GY30" s="167"/>
      <c r="GZ30" s="167"/>
      <c r="HA30" s="167"/>
      <c r="HB30" s="167"/>
      <c r="HC30" s="167"/>
      <c r="HD30" s="167"/>
      <c r="HE30" s="167"/>
      <c r="HF30" s="167"/>
      <c r="HG30" s="167"/>
      <c r="HH30" s="167"/>
      <c r="HI30" s="167"/>
      <c r="HJ30" s="167"/>
      <c r="HK30" s="167"/>
      <c r="HL30" s="167"/>
      <c r="HM30" s="167"/>
      <c r="HN30" s="167"/>
      <c r="HO30" s="167"/>
      <c r="HP30" s="167"/>
      <c r="HQ30" s="167"/>
      <c r="HR30" s="167"/>
      <c r="HS30" s="167"/>
      <c r="HT30" s="167"/>
      <c r="HU30" s="167"/>
      <c r="HV30" s="167"/>
      <c r="HW30" s="167"/>
      <c r="HX30" s="167"/>
      <c r="HY30" s="167"/>
      <c r="HZ30" s="167"/>
      <c r="IA30" s="167"/>
      <c r="IB30" s="167"/>
      <c r="IC30" s="167"/>
      <c r="ID30" s="167"/>
      <c r="IE30" s="167"/>
      <c r="IF30" s="167"/>
      <c r="IG30" s="167"/>
      <c r="IH30" s="167"/>
    </row>
    <row r="31" spans="1:242" s="165" customFormat="1" ht="15.75">
      <c r="A31" s="204"/>
      <c r="B31" s="204"/>
      <c r="C31" s="536"/>
      <c r="D31" s="296" t="s">
        <v>247</v>
      </c>
      <c r="E31" s="299"/>
      <c r="F31" s="292"/>
      <c r="G31" s="293"/>
      <c r="H31" s="293"/>
      <c r="I31" s="293"/>
      <c r="J31" s="293"/>
      <c r="K31" s="540"/>
      <c r="L31" s="366">
        <v>7214.2403000000004</v>
      </c>
      <c r="M31" s="368"/>
      <c r="N31" s="368">
        <v>7214.2403000000004</v>
      </c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282"/>
      <c r="AD31" s="176"/>
      <c r="AK31" s="179"/>
      <c r="AL31" s="179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8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167"/>
      <c r="DH31" s="167"/>
      <c r="DI31" s="167"/>
      <c r="DJ31" s="167"/>
      <c r="DK31" s="167"/>
      <c r="DL31" s="167"/>
      <c r="DM31" s="167"/>
      <c r="DN31" s="167"/>
      <c r="DO31" s="167"/>
      <c r="DP31" s="167"/>
      <c r="DQ31" s="167"/>
      <c r="DR31" s="167"/>
      <c r="DS31" s="167"/>
      <c r="DT31" s="167"/>
      <c r="DU31" s="167"/>
      <c r="DV31" s="167"/>
      <c r="DW31" s="167"/>
      <c r="DX31" s="167"/>
      <c r="DY31" s="167"/>
      <c r="DZ31" s="167"/>
      <c r="EA31" s="167"/>
      <c r="EB31" s="167"/>
      <c r="EC31" s="167"/>
      <c r="ED31" s="167"/>
      <c r="EE31" s="167"/>
      <c r="EF31" s="167"/>
      <c r="EG31" s="167"/>
      <c r="EH31" s="169"/>
      <c r="EI31" s="167"/>
      <c r="EJ31" s="169"/>
      <c r="EK31" s="167"/>
      <c r="EL31" s="167"/>
      <c r="EM31" s="167"/>
      <c r="EN31" s="167"/>
      <c r="EO31" s="167"/>
      <c r="EP31" s="167"/>
      <c r="EQ31" s="167"/>
      <c r="ER31" s="167"/>
      <c r="ES31" s="167"/>
      <c r="ET31" s="167"/>
      <c r="EU31" s="167"/>
      <c r="EV31" s="167"/>
      <c r="EW31" s="167"/>
      <c r="EX31" s="167"/>
      <c r="EY31" s="167"/>
      <c r="EZ31" s="167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  <c r="FM31" s="167"/>
      <c r="FN31" s="167"/>
      <c r="FO31" s="167"/>
      <c r="FP31" s="167"/>
      <c r="FQ31" s="167"/>
      <c r="FR31" s="167"/>
      <c r="FS31" s="167"/>
      <c r="FT31" s="167"/>
      <c r="FU31" s="167"/>
      <c r="FV31" s="167"/>
      <c r="FW31" s="167"/>
      <c r="FX31" s="167"/>
      <c r="FY31" s="167"/>
      <c r="FZ31" s="167"/>
      <c r="GA31" s="167"/>
      <c r="GB31" s="167"/>
      <c r="GC31" s="167"/>
      <c r="GD31" s="167"/>
      <c r="GE31" s="167"/>
      <c r="GF31" s="167"/>
      <c r="GG31" s="167"/>
      <c r="GH31" s="167"/>
      <c r="GI31" s="167"/>
      <c r="GJ31" s="167"/>
      <c r="GK31" s="167"/>
      <c r="GL31" s="167"/>
      <c r="GM31" s="167"/>
      <c r="GN31" s="167"/>
      <c r="GO31" s="167"/>
      <c r="GP31" s="167"/>
      <c r="GQ31" s="167"/>
      <c r="GR31" s="167"/>
      <c r="GS31" s="167"/>
      <c r="GT31" s="167"/>
      <c r="GU31" s="167"/>
      <c r="GV31" s="167"/>
      <c r="GW31" s="167"/>
      <c r="GX31" s="167"/>
      <c r="GY31" s="167"/>
      <c r="GZ31" s="167"/>
      <c r="HA31" s="167"/>
      <c r="HB31" s="167"/>
      <c r="HC31" s="167"/>
      <c r="HD31" s="167"/>
      <c r="HE31" s="167"/>
      <c r="HF31" s="167"/>
      <c r="HG31" s="167"/>
      <c r="HH31" s="167"/>
      <c r="HI31" s="167"/>
      <c r="HJ31" s="167"/>
      <c r="HK31" s="167"/>
      <c r="HL31" s="167"/>
      <c r="HM31" s="167"/>
      <c r="HN31" s="167"/>
      <c r="HO31" s="167"/>
      <c r="HP31" s="167"/>
      <c r="HQ31" s="167"/>
      <c r="HR31" s="167"/>
      <c r="HS31" s="167"/>
      <c r="HT31" s="167"/>
      <c r="HU31" s="167"/>
      <c r="HV31" s="167"/>
      <c r="HW31" s="167"/>
      <c r="HX31" s="167"/>
      <c r="HY31" s="167"/>
      <c r="HZ31" s="167"/>
      <c r="IA31" s="167"/>
      <c r="IB31" s="167"/>
      <c r="IC31" s="167"/>
      <c r="ID31" s="167"/>
      <c r="IE31" s="167"/>
      <c r="IF31" s="167"/>
      <c r="IG31" s="167"/>
      <c r="IH31" s="167"/>
    </row>
    <row r="32" spans="1:242" s="165" customFormat="1" ht="60" customHeight="1">
      <c r="A32" s="204"/>
      <c r="B32" s="204"/>
      <c r="C32" s="389">
        <v>21</v>
      </c>
      <c r="D32" s="383" t="s">
        <v>108</v>
      </c>
      <c r="E32" s="299">
        <v>44777</v>
      </c>
      <c r="F32" s="292">
        <v>44810</v>
      </c>
      <c r="G32" s="293"/>
      <c r="H32" s="293">
        <v>1</v>
      </c>
      <c r="I32" s="293"/>
      <c r="J32" s="293">
        <v>1</v>
      </c>
      <c r="K32" s="384" t="s">
        <v>213</v>
      </c>
      <c r="L32" s="366">
        <v>10791.99934</v>
      </c>
      <c r="M32" s="372">
        <v>0</v>
      </c>
      <c r="N32" s="368">
        <v>10791.99934</v>
      </c>
      <c r="O32" s="368"/>
      <c r="P32" s="368"/>
      <c r="Q32" s="368"/>
      <c r="R32" s="368"/>
      <c r="S32" s="368"/>
      <c r="T32" s="368"/>
      <c r="U32" s="368">
        <v>10791.99934</v>
      </c>
      <c r="V32" s="368"/>
      <c r="W32" s="368"/>
      <c r="X32" s="368"/>
      <c r="Y32" s="368"/>
      <c r="Z32" s="368"/>
      <c r="AA32" s="368">
        <v>10791.99934</v>
      </c>
      <c r="AB32" s="282"/>
      <c r="AD32" s="176"/>
      <c r="AK32" s="179"/>
      <c r="AL32" s="179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8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9"/>
      <c r="EI32" s="167"/>
      <c r="EJ32" s="169"/>
      <c r="EK32" s="167"/>
      <c r="EL32" s="167"/>
      <c r="EM32" s="167"/>
      <c r="EN32" s="167"/>
      <c r="EO32" s="167"/>
      <c r="EP32" s="167"/>
      <c r="EQ32" s="167"/>
      <c r="ER32" s="167"/>
      <c r="ES32" s="167"/>
      <c r="ET32" s="167"/>
      <c r="EU32" s="167"/>
      <c r="EV32" s="167"/>
      <c r="EW32" s="167"/>
      <c r="EX32" s="167"/>
      <c r="EY32" s="167"/>
      <c r="EZ32" s="167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  <c r="FM32" s="167"/>
      <c r="FN32" s="167"/>
      <c r="FO32" s="167"/>
      <c r="FP32" s="167"/>
      <c r="FQ32" s="167"/>
      <c r="FR32" s="167"/>
      <c r="FS32" s="167"/>
      <c r="FT32" s="167"/>
      <c r="FU32" s="167"/>
      <c r="FV32" s="167"/>
      <c r="FW32" s="167"/>
      <c r="FX32" s="167"/>
      <c r="FY32" s="167"/>
      <c r="FZ32" s="167"/>
      <c r="GA32" s="167"/>
      <c r="GB32" s="167"/>
      <c r="GC32" s="167"/>
      <c r="GD32" s="167"/>
      <c r="GE32" s="167"/>
      <c r="GF32" s="167"/>
      <c r="GG32" s="167"/>
      <c r="GH32" s="167"/>
      <c r="GI32" s="167"/>
      <c r="GJ32" s="167"/>
      <c r="GK32" s="167"/>
      <c r="GL32" s="167"/>
      <c r="GM32" s="167"/>
      <c r="GN32" s="167"/>
      <c r="GO32" s="167"/>
      <c r="GP32" s="167"/>
      <c r="GQ32" s="167"/>
      <c r="GR32" s="167"/>
      <c r="GS32" s="167"/>
      <c r="GT32" s="167"/>
      <c r="GU32" s="167"/>
      <c r="GV32" s="167"/>
      <c r="GW32" s="167"/>
      <c r="GX32" s="167"/>
      <c r="GY32" s="167"/>
      <c r="GZ32" s="167"/>
      <c r="HA32" s="167"/>
      <c r="HB32" s="167"/>
      <c r="HC32" s="167"/>
      <c r="HD32" s="167"/>
      <c r="HE32" s="167"/>
      <c r="HF32" s="167"/>
      <c r="HG32" s="167"/>
      <c r="HH32" s="167"/>
      <c r="HI32" s="167"/>
      <c r="HJ32" s="167"/>
      <c r="HK32" s="167"/>
      <c r="HL32" s="167"/>
      <c r="HM32" s="167"/>
      <c r="HN32" s="167"/>
      <c r="HO32" s="167"/>
      <c r="HP32" s="167"/>
      <c r="HQ32" s="167"/>
      <c r="HR32" s="167"/>
      <c r="HS32" s="167"/>
      <c r="HT32" s="167"/>
      <c r="HU32" s="167"/>
      <c r="HV32" s="167"/>
      <c r="HW32" s="167"/>
      <c r="HX32" s="167"/>
      <c r="HY32" s="167"/>
      <c r="HZ32" s="167"/>
      <c r="IA32" s="167"/>
      <c r="IB32" s="167"/>
      <c r="IC32" s="167"/>
      <c r="ID32" s="167"/>
      <c r="IE32" s="167"/>
      <c r="IF32" s="167"/>
      <c r="IG32" s="167"/>
      <c r="IH32" s="167"/>
    </row>
    <row r="33" spans="1:242" s="165" customFormat="1" ht="60">
      <c r="A33" s="204"/>
      <c r="B33" s="204"/>
      <c r="C33" s="373">
        <v>22</v>
      </c>
      <c r="D33" s="296" t="s">
        <v>144</v>
      </c>
      <c r="E33" s="291">
        <v>44788</v>
      </c>
      <c r="F33" s="297">
        <v>44924</v>
      </c>
      <c r="G33" s="293"/>
      <c r="H33" s="293">
        <v>3.1</v>
      </c>
      <c r="I33" s="293"/>
      <c r="J33" s="293">
        <v>3.1</v>
      </c>
      <c r="K33" s="298" t="s">
        <v>206</v>
      </c>
      <c r="L33" s="366">
        <v>47947.928419999997</v>
      </c>
      <c r="M33" s="368">
        <v>1697.92842</v>
      </c>
      <c r="N33" s="368"/>
      <c r="O33" s="368"/>
      <c r="P33" s="368"/>
      <c r="Q33" s="368"/>
      <c r="R33" s="368">
        <v>1850</v>
      </c>
      <c r="S33" s="368">
        <v>44400</v>
      </c>
      <c r="T33" s="368">
        <v>1697.92842</v>
      </c>
      <c r="U33" s="368"/>
      <c r="V33" s="368"/>
      <c r="W33" s="368"/>
      <c r="X33" s="368"/>
      <c r="Y33" s="368">
        <v>1850</v>
      </c>
      <c r="Z33" s="368">
        <v>44400</v>
      </c>
      <c r="AA33" s="368">
        <v>47947.928419999997</v>
      </c>
      <c r="AB33" s="282"/>
      <c r="AD33" s="176"/>
      <c r="AK33" s="179"/>
      <c r="AL33" s="179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8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167"/>
      <c r="DH33" s="167"/>
      <c r="DI33" s="167"/>
      <c r="DJ33" s="167"/>
      <c r="DK33" s="167"/>
      <c r="DL33" s="167"/>
      <c r="DM33" s="167"/>
      <c r="DN33" s="167"/>
      <c r="DO33" s="167"/>
      <c r="DP33" s="167"/>
      <c r="DQ33" s="167"/>
      <c r="DR33" s="167"/>
      <c r="DS33" s="167"/>
      <c r="DT33" s="167"/>
      <c r="DU33" s="167"/>
      <c r="DV33" s="167"/>
      <c r="DW33" s="167"/>
      <c r="DX33" s="167"/>
      <c r="DY33" s="167"/>
      <c r="DZ33" s="167"/>
      <c r="EA33" s="167"/>
      <c r="EB33" s="167"/>
      <c r="EC33" s="167"/>
      <c r="ED33" s="167"/>
      <c r="EE33" s="167"/>
      <c r="EF33" s="167"/>
      <c r="EG33" s="167"/>
      <c r="EH33" s="169"/>
      <c r="EI33" s="167"/>
      <c r="EJ33" s="169"/>
      <c r="EK33" s="167"/>
      <c r="EL33" s="167"/>
      <c r="EM33" s="167"/>
      <c r="EN33" s="167"/>
      <c r="EO33" s="167"/>
      <c r="EP33" s="167"/>
      <c r="EQ33" s="167"/>
      <c r="ER33" s="167"/>
      <c r="ES33" s="167"/>
      <c r="ET33" s="167"/>
      <c r="EU33" s="167"/>
      <c r="EV33" s="167"/>
      <c r="EW33" s="167"/>
      <c r="EX33" s="167"/>
      <c r="EY33" s="167"/>
      <c r="EZ33" s="167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  <c r="FM33" s="167"/>
      <c r="FN33" s="167"/>
      <c r="FO33" s="167"/>
      <c r="FP33" s="167"/>
      <c r="FQ33" s="167"/>
      <c r="FR33" s="167"/>
      <c r="FS33" s="167"/>
      <c r="FT33" s="167"/>
      <c r="FU33" s="167"/>
      <c r="FV33" s="167"/>
      <c r="FW33" s="167"/>
      <c r="FX33" s="167"/>
      <c r="FY33" s="167"/>
      <c r="FZ33" s="167"/>
      <c r="GA33" s="167"/>
      <c r="GB33" s="167"/>
      <c r="GC33" s="167"/>
      <c r="GD33" s="167"/>
      <c r="GE33" s="167"/>
      <c r="GF33" s="167"/>
      <c r="GG33" s="167"/>
      <c r="GH33" s="167"/>
      <c r="GI33" s="167"/>
      <c r="GJ33" s="167"/>
      <c r="GK33" s="167"/>
      <c r="GL33" s="167"/>
      <c r="GM33" s="167"/>
      <c r="GN33" s="167"/>
      <c r="GO33" s="167"/>
      <c r="GP33" s="167"/>
      <c r="GQ33" s="167"/>
      <c r="GR33" s="167"/>
      <c r="GS33" s="167"/>
      <c r="GT33" s="167"/>
      <c r="GU33" s="167"/>
      <c r="GV33" s="167"/>
      <c r="GW33" s="167"/>
      <c r="GX33" s="167"/>
      <c r="GY33" s="167"/>
      <c r="GZ33" s="167"/>
      <c r="HA33" s="167"/>
      <c r="HB33" s="167"/>
      <c r="HC33" s="167"/>
      <c r="HD33" s="167"/>
      <c r="HE33" s="167"/>
      <c r="HF33" s="167"/>
      <c r="HG33" s="167"/>
      <c r="HH33" s="167"/>
      <c r="HI33" s="167"/>
      <c r="HJ33" s="167"/>
      <c r="HK33" s="167"/>
      <c r="HL33" s="167"/>
      <c r="HM33" s="167"/>
      <c r="HN33" s="167"/>
      <c r="HO33" s="167"/>
      <c r="HP33" s="167"/>
      <c r="HQ33" s="167"/>
      <c r="HR33" s="167"/>
      <c r="HS33" s="167"/>
      <c r="HT33" s="167"/>
      <c r="HU33" s="167"/>
      <c r="HV33" s="167"/>
      <c r="HW33" s="167"/>
      <c r="HX33" s="167"/>
      <c r="HY33" s="167"/>
      <c r="HZ33" s="167"/>
      <c r="IA33" s="167"/>
      <c r="IB33" s="167"/>
      <c r="IC33" s="167"/>
      <c r="ID33" s="167"/>
      <c r="IE33" s="167"/>
      <c r="IF33" s="167"/>
      <c r="IG33" s="167"/>
      <c r="IH33" s="167"/>
    </row>
    <row r="34" spans="1:242" s="165" customFormat="1" ht="45">
      <c r="A34" s="204"/>
      <c r="B34" s="204"/>
      <c r="C34" s="373">
        <v>23</v>
      </c>
      <c r="D34" s="383" t="s">
        <v>195</v>
      </c>
      <c r="E34" s="291">
        <v>44778</v>
      </c>
      <c r="F34" s="291">
        <v>44798</v>
      </c>
      <c r="G34" s="306"/>
      <c r="H34" s="306">
        <v>2.4900000000000002</v>
      </c>
      <c r="I34" s="293"/>
      <c r="J34" s="293">
        <v>2.4938400000000001</v>
      </c>
      <c r="K34" s="298" t="s">
        <v>215</v>
      </c>
      <c r="L34" s="366">
        <v>17635.097900000001</v>
      </c>
      <c r="M34" s="372">
        <v>5135.0978999999998</v>
      </c>
      <c r="N34" s="372"/>
      <c r="O34" s="372"/>
      <c r="P34" s="372"/>
      <c r="Q34" s="372"/>
      <c r="R34" s="372">
        <v>500</v>
      </c>
      <c r="S34" s="372">
        <v>12000</v>
      </c>
      <c r="T34" s="368">
        <v>5135.0978999999998</v>
      </c>
      <c r="U34" s="368"/>
      <c r="V34" s="368"/>
      <c r="W34" s="368"/>
      <c r="X34" s="368"/>
      <c r="Y34" s="368">
        <v>500</v>
      </c>
      <c r="Z34" s="368">
        <v>12000</v>
      </c>
      <c r="AA34" s="368">
        <v>17635.097900000001</v>
      </c>
      <c r="AB34" s="282"/>
      <c r="AD34" s="176"/>
      <c r="AK34" s="179"/>
      <c r="AL34" s="179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8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167"/>
      <c r="DH34" s="167"/>
      <c r="DI34" s="167"/>
      <c r="DJ34" s="167"/>
      <c r="DK34" s="167"/>
      <c r="DL34" s="167"/>
      <c r="DM34" s="167"/>
      <c r="DN34" s="167"/>
      <c r="DO34" s="167"/>
      <c r="DP34" s="167"/>
      <c r="DQ34" s="167"/>
      <c r="DR34" s="167"/>
      <c r="DS34" s="167"/>
      <c r="DT34" s="167"/>
      <c r="DU34" s="167"/>
      <c r="DV34" s="167"/>
      <c r="DW34" s="167"/>
      <c r="DX34" s="167"/>
      <c r="DY34" s="167"/>
      <c r="DZ34" s="167"/>
      <c r="EA34" s="167"/>
      <c r="EB34" s="167"/>
      <c r="EC34" s="167"/>
      <c r="ED34" s="167"/>
      <c r="EE34" s="167"/>
      <c r="EF34" s="167"/>
      <c r="EG34" s="167"/>
      <c r="EH34" s="169"/>
      <c r="EI34" s="167"/>
      <c r="EJ34" s="169"/>
      <c r="EK34" s="167"/>
      <c r="EL34" s="167"/>
      <c r="EM34" s="167"/>
      <c r="EN34" s="167"/>
      <c r="EO34" s="167"/>
      <c r="EP34" s="167"/>
      <c r="EQ34" s="167"/>
      <c r="ER34" s="167"/>
      <c r="ES34" s="167"/>
      <c r="ET34" s="167"/>
      <c r="EU34" s="167"/>
      <c r="EV34" s="167"/>
      <c r="EW34" s="167"/>
      <c r="EX34" s="167"/>
      <c r="EY34" s="167"/>
      <c r="EZ34" s="167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  <c r="FM34" s="167"/>
      <c r="FN34" s="167"/>
      <c r="FO34" s="167"/>
      <c r="FP34" s="167"/>
      <c r="FQ34" s="167"/>
      <c r="FR34" s="167"/>
      <c r="FS34" s="167"/>
      <c r="FT34" s="167"/>
      <c r="FU34" s="167"/>
      <c r="FV34" s="167"/>
      <c r="FW34" s="167"/>
      <c r="FX34" s="167"/>
      <c r="FY34" s="167"/>
      <c r="FZ34" s="167"/>
      <c r="GA34" s="167"/>
      <c r="GB34" s="167"/>
      <c r="GC34" s="167"/>
      <c r="GD34" s="167"/>
      <c r="GE34" s="167"/>
      <c r="GF34" s="167"/>
      <c r="GG34" s="167"/>
      <c r="GH34" s="167"/>
      <c r="GI34" s="167"/>
      <c r="GJ34" s="167"/>
      <c r="GK34" s="167"/>
      <c r="GL34" s="167"/>
      <c r="GM34" s="167"/>
      <c r="GN34" s="167"/>
      <c r="GO34" s="167"/>
      <c r="GP34" s="167"/>
      <c r="GQ34" s="167"/>
      <c r="GR34" s="167"/>
      <c r="GS34" s="167"/>
      <c r="GT34" s="167"/>
      <c r="GU34" s="167"/>
      <c r="GV34" s="167"/>
      <c r="GW34" s="167"/>
      <c r="GX34" s="167"/>
      <c r="GY34" s="167"/>
      <c r="GZ34" s="167"/>
      <c r="HA34" s="167"/>
      <c r="HB34" s="167"/>
      <c r="HC34" s="167"/>
      <c r="HD34" s="167"/>
      <c r="HE34" s="167"/>
      <c r="HF34" s="167"/>
      <c r="HG34" s="167"/>
      <c r="HH34" s="167"/>
      <c r="HI34" s="167"/>
      <c r="HJ34" s="167"/>
      <c r="HK34" s="167"/>
      <c r="HL34" s="167"/>
      <c r="HM34" s="167"/>
      <c r="HN34" s="167"/>
      <c r="HO34" s="167"/>
      <c r="HP34" s="167"/>
      <c r="HQ34" s="167"/>
      <c r="HR34" s="167"/>
      <c r="HS34" s="167"/>
      <c r="HT34" s="167"/>
      <c r="HU34" s="167"/>
      <c r="HV34" s="167"/>
      <c r="HW34" s="167"/>
      <c r="HX34" s="167"/>
      <c r="HY34" s="167"/>
      <c r="HZ34" s="167"/>
      <c r="IA34" s="167"/>
      <c r="IB34" s="167"/>
      <c r="IC34" s="167"/>
      <c r="ID34" s="167"/>
      <c r="IE34" s="167"/>
      <c r="IF34" s="167"/>
      <c r="IG34" s="167"/>
      <c r="IH34" s="167"/>
    </row>
    <row r="35" spans="1:242" s="165" customFormat="1" ht="49.5" customHeight="1">
      <c r="A35" s="204"/>
      <c r="B35" s="204"/>
      <c r="C35" s="373">
        <v>24</v>
      </c>
      <c r="D35" s="296" t="s">
        <v>145</v>
      </c>
      <c r="E35" s="299">
        <v>44849</v>
      </c>
      <c r="F35" s="310">
        <v>44796</v>
      </c>
      <c r="G35" s="293"/>
      <c r="H35" s="293">
        <v>8.2390000000000008</v>
      </c>
      <c r="I35" s="293"/>
      <c r="J35" s="293">
        <v>8.2392900000000004</v>
      </c>
      <c r="K35" s="294" t="s">
        <v>210</v>
      </c>
      <c r="L35" s="366">
        <v>108919.75440000001</v>
      </c>
      <c r="M35" s="368">
        <v>16919.754400000002</v>
      </c>
      <c r="N35" s="368">
        <v>92000</v>
      </c>
      <c r="O35" s="368"/>
      <c r="P35" s="368"/>
      <c r="Q35" s="368"/>
      <c r="R35" s="368"/>
      <c r="S35" s="368"/>
      <c r="T35" s="368">
        <v>16919.754399999998</v>
      </c>
      <c r="U35" s="368">
        <v>92000.000000000015</v>
      </c>
      <c r="V35" s="368"/>
      <c r="W35" s="368"/>
      <c r="X35" s="368"/>
      <c r="Y35" s="368"/>
      <c r="Z35" s="368"/>
      <c r="AA35" s="368">
        <v>108919.75440000001</v>
      </c>
      <c r="AB35" s="282"/>
      <c r="AD35" s="176"/>
      <c r="AK35" s="179"/>
      <c r="AL35" s="179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8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7"/>
      <c r="EB35" s="167"/>
      <c r="EC35" s="167"/>
      <c r="ED35" s="167"/>
      <c r="EE35" s="167"/>
      <c r="EF35" s="167"/>
      <c r="EG35" s="167"/>
      <c r="EH35" s="169"/>
      <c r="EI35" s="167"/>
      <c r="EJ35" s="169"/>
      <c r="EK35" s="167"/>
      <c r="EL35" s="167"/>
      <c r="EM35" s="167"/>
      <c r="EN35" s="167"/>
      <c r="EO35" s="167"/>
      <c r="EP35" s="167"/>
      <c r="EQ35" s="167"/>
      <c r="ER35" s="167"/>
      <c r="ES35" s="167"/>
      <c r="ET35" s="167"/>
      <c r="EU35" s="167"/>
      <c r="EV35" s="167"/>
      <c r="EW35" s="167"/>
      <c r="EX35" s="167"/>
      <c r="EY35" s="167"/>
      <c r="EZ35" s="167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  <c r="FM35" s="167"/>
      <c r="FN35" s="167"/>
      <c r="FO35" s="167"/>
      <c r="FP35" s="167"/>
      <c r="FQ35" s="167"/>
      <c r="FR35" s="167"/>
      <c r="FS35" s="167"/>
      <c r="FT35" s="167"/>
      <c r="FU35" s="167"/>
      <c r="FV35" s="167"/>
      <c r="FW35" s="167"/>
      <c r="FX35" s="167"/>
      <c r="FY35" s="167"/>
      <c r="FZ35" s="167"/>
      <c r="GA35" s="167"/>
      <c r="GB35" s="167"/>
      <c r="GC35" s="167"/>
      <c r="GD35" s="167"/>
      <c r="GE35" s="167"/>
      <c r="GF35" s="167"/>
      <c r="GG35" s="167"/>
      <c r="GH35" s="167"/>
      <c r="GI35" s="167"/>
      <c r="GJ35" s="167"/>
      <c r="GK35" s="167"/>
      <c r="GL35" s="167"/>
      <c r="GM35" s="167"/>
      <c r="GN35" s="167"/>
      <c r="GO35" s="167"/>
      <c r="GP35" s="167"/>
      <c r="GQ35" s="167"/>
      <c r="GR35" s="167"/>
      <c r="GS35" s="167"/>
      <c r="GT35" s="167"/>
      <c r="GU35" s="167"/>
      <c r="GV35" s="167"/>
      <c r="GW35" s="167"/>
      <c r="GX35" s="167"/>
      <c r="GY35" s="167"/>
      <c r="GZ35" s="167"/>
      <c r="HA35" s="167"/>
      <c r="HB35" s="167"/>
      <c r="HC35" s="167"/>
      <c r="HD35" s="167"/>
      <c r="HE35" s="167"/>
      <c r="HF35" s="167"/>
      <c r="HG35" s="167"/>
      <c r="HH35" s="167"/>
      <c r="HI35" s="167"/>
      <c r="HJ35" s="167"/>
      <c r="HK35" s="167"/>
      <c r="HL35" s="167"/>
      <c r="HM35" s="167"/>
      <c r="HN35" s="167"/>
      <c r="HO35" s="167"/>
      <c r="HP35" s="167"/>
      <c r="HQ35" s="167"/>
      <c r="HR35" s="167"/>
      <c r="HS35" s="167"/>
      <c r="HT35" s="167"/>
      <c r="HU35" s="167"/>
      <c r="HV35" s="167"/>
      <c r="HW35" s="167"/>
      <c r="HX35" s="167"/>
      <c r="HY35" s="167"/>
      <c r="HZ35" s="167"/>
      <c r="IA35" s="167"/>
      <c r="IB35" s="167"/>
      <c r="IC35" s="167"/>
      <c r="ID35" s="167"/>
      <c r="IE35" s="167"/>
      <c r="IF35" s="167"/>
      <c r="IG35" s="167"/>
      <c r="IH35" s="167"/>
    </row>
    <row r="36" spans="1:242" s="165" customFormat="1" ht="45" customHeight="1">
      <c r="A36" s="204"/>
      <c r="B36" s="204"/>
      <c r="C36" s="389">
        <v>25</v>
      </c>
      <c r="D36" s="290" t="s">
        <v>146</v>
      </c>
      <c r="E36" s="291">
        <v>44778</v>
      </c>
      <c r="F36" s="390">
        <v>44721</v>
      </c>
      <c r="G36" s="293"/>
      <c r="H36" s="371">
        <v>1</v>
      </c>
      <c r="I36" s="293"/>
      <c r="J36" s="293">
        <v>1</v>
      </c>
      <c r="K36" s="307" t="s">
        <v>210</v>
      </c>
      <c r="L36" s="366">
        <v>13482.25</v>
      </c>
      <c r="M36" s="368">
        <v>2857.25</v>
      </c>
      <c r="N36" s="368"/>
      <c r="O36" s="368"/>
      <c r="P36" s="368"/>
      <c r="Q36" s="368"/>
      <c r="R36" s="368">
        <v>425</v>
      </c>
      <c r="S36" s="368">
        <v>10200</v>
      </c>
      <c r="T36" s="368">
        <v>2857.25</v>
      </c>
      <c r="U36" s="368"/>
      <c r="V36" s="368"/>
      <c r="W36" s="368"/>
      <c r="X36" s="368"/>
      <c r="Y36" s="368">
        <v>425</v>
      </c>
      <c r="Z36" s="368">
        <v>10200</v>
      </c>
      <c r="AA36" s="368">
        <v>13482.25</v>
      </c>
      <c r="AB36" s="282"/>
      <c r="AD36" s="176"/>
      <c r="AK36" s="179"/>
      <c r="AL36" s="179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8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  <c r="EC36" s="167"/>
      <c r="ED36" s="167"/>
      <c r="EE36" s="167"/>
      <c r="EF36" s="167"/>
      <c r="EG36" s="167"/>
      <c r="EH36" s="169"/>
      <c r="EI36" s="167"/>
      <c r="EJ36" s="169"/>
      <c r="EK36" s="167"/>
      <c r="EL36" s="167"/>
      <c r="EM36" s="167"/>
      <c r="EN36" s="167"/>
      <c r="EO36" s="167"/>
      <c r="EP36" s="167"/>
      <c r="EQ36" s="167"/>
      <c r="ER36" s="167"/>
      <c r="ES36" s="167"/>
      <c r="ET36" s="167"/>
      <c r="EU36" s="167"/>
      <c r="EV36" s="167"/>
      <c r="EW36" s="167"/>
      <c r="EX36" s="167"/>
      <c r="EY36" s="167"/>
      <c r="EZ36" s="167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  <c r="FM36" s="167"/>
      <c r="FN36" s="167"/>
      <c r="FO36" s="167"/>
      <c r="FP36" s="167"/>
      <c r="FQ36" s="167"/>
      <c r="FR36" s="167"/>
      <c r="FS36" s="167"/>
      <c r="FT36" s="167"/>
      <c r="FU36" s="167"/>
      <c r="FV36" s="167"/>
      <c r="FW36" s="167"/>
      <c r="FX36" s="167"/>
      <c r="FY36" s="167"/>
      <c r="FZ36" s="167"/>
      <c r="GA36" s="167"/>
      <c r="GB36" s="167"/>
      <c r="GC36" s="167"/>
      <c r="GD36" s="167"/>
      <c r="GE36" s="167"/>
      <c r="GF36" s="167"/>
      <c r="GG36" s="167"/>
      <c r="GH36" s="167"/>
      <c r="GI36" s="167"/>
      <c r="GJ36" s="167"/>
      <c r="GK36" s="167"/>
      <c r="GL36" s="167"/>
      <c r="GM36" s="167"/>
      <c r="GN36" s="167"/>
      <c r="GO36" s="167"/>
      <c r="GP36" s="167"/>
      <c r="GQ36" s="167"/>
      <c r="GR36" s="167"/>
      <c r="GS36" s="167"/>
      <c r="GT36" s="167"/>
      <c r="GU36" s="167"/>
      <c r="GV36" s="167"/>
      <c r="GW36" s="167"/>
      <c r="GX36" s="167"/>
      <c r="GY36" s="167"/>
      <c r="GZ36" s="167"/>
      <c r="HA36" s="167"/>
      <c r="HB36" s="167"/>
      <c r="HC36" s="167"/>
      <c r="HD36" s="167"/>
      <c r="HE36" s="167"/>
      <c r="HF36" s="167"/>
      <c r="HG36" s="167"/>
      <c r="HH36" s="167"/>
      <c r="HI36" s="167"/>
      <c r="HJ36" s="167"/>
      <c r="HK36" s="167"/>
      <c r="HL36" s="167"/>
      <c r="HM36" s="167"/>
      <c r="HN36" s="167"/>
      <c r="HO36" s="167"/>
      <c r="HP36" s="167"/>
      <c r="HQ36" s="167"/>
      <c r="HR36" s="167"/>
      <c r="HS36" s="167"/>
      <c r="HT36" s="167"/>
      <c r="HU36" s="167"/>
      <c r="HV36" s="167"/>
      <c r="HW36" s="167"/>
      <c r="HX36" s="167"/>
      <c r="HY36" s="167"/>
      <c r="HZ36" s="167"/>
      <c r="IA36" s="167"/>
      <c r="IB36" s="167"/>
      <c r="IC36" s="167"/>
      <c r="ID36" s="167"/>
      <c r="IE36" s="167"/>
      <c r="IF36" s="167"/>
      <c r="IG36" s="167"/>
      <c r="IH36" s="167"/>
    </row>
    <row r="37" spans="1:242" s="165" customFormat="1" ht="45" customHeight="1">
      <c r="A37" s="204"/>
      <c r="B37" s="204"/>
      <c r="C37" s="373">
        <v>26</v>
      </c>
      <c r="D37" s="391" t="s">
        <v>193</v>
      </c>
      <c r="E37" s="291">
        <v>44764</v>
      </c>
      <c r="F37" s="390">
        <v>44841</v>
      </c>
      <c r="G37" s="293"/>
      <c r="H37" s="293">
        <v>2.6</v>
      </c>
      <c r="I37" s="293"/>
      <c r="J37" s="293">
        <v>2.6</v>
      </c>
      <c r="K37" s="307" t="s">
        <v>230</v>
      </c>
      <c r="L37" s="366">
        <v>11296.1471</v>
      </c>
      <c r="M37" s="368">
        <v>2546.1471000000001</v>
      </c>
      <c r="N37" s="368"/>
      <c r="O37" s="368"/>
      <c r="P37" s="368"/>
      <c r="Q37" s="368"/>
      <c r="R37" s="368">
        <v>350</v>
      </c>
      <c r="S37" s="368">
        <v>8400</v>
      </c>
      <c r="T37" s="368">
        <v>2546.1471000000001</v>
      </c>
      <c r="U37" s="368"/>
      <c r="V37" s="368"/>
      <c r="W37" s="368"/>
      <c r="X37" s="368"/>
      <c r="Y37" s="368">
        <v>350</v>
      </c>
      <c r="Z37" s="368">
        <v>8400</v>
      </c>
      <c r="AA37" s="368">
        <v>11296.1471</v>
      </c>
      <c r="AB37" s="282"/>
      <c r="AD37" s="176"/>
      <c r="AK37" s="179"/>
      <c r="AL37" s="179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8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7"/>
      <c r="DJ37" s="167"/>
      <c r="DK37" s="167"/>
      <c r="DL37" s="167"/>
      <c r="DM37" s="167"/>
      <c r="DN37" s="167"/>
      <c r="DO37" s="167"/>
      <c r="DP37" s="167"/>
      <c r="DQ37" s="167"/>
      <c r="DR37" s="167"/>
      <c r="DS37" s="167"/>
      <c r="DT37" s="167"/>
      <c r="DU37" s="167"/>
      <c r="DV37" s="167"/>
      <c r="DW37" s="167"/>
      <c r="DX37" s="167"/>
      <c r="DY37" s="167"/>
      <c r="DZ37" s="167"/>
      <c r="EA37" s="167"/>
      <c r="EB37" s="167"/>
      <c r="EC37" s="167"/>
      <c r="ED37" s="167"/>
      <c r="EE37" s="167"/>
      <c r="EF37" s="167"/>
      <c r="EG37" s="167"/>
      <c r="EH37" s="169"/>
      <c r="EI37" s="167"/>
      <c r="EJ37" s="169"/>
      <c r="EK37" s="167"/>
      <c r="EL37" s="167"/>
      <c r="EM37" s="167"/>
      <c r="EN37" s="167"/>
      <c r="EO37" s="167"/>
      <c r="EP37" s="167"/>
      <c r="EQ37" s="167"/>
      <c r="ER37" s="167"/>
      <c r="ES37" s="167"/>
      <c r="ET37" s="167"/>
      <c r="EU37" s="167"/>
      <c r="EV37" s="167"/>
      <c r="EW37" s="167"/>
      <c r="EX37" s="167"/>
      <c r="EY37" s="167"/>
      <c r="EZ37" s="167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  <c r="FM37" s="167"/>
      <c r="FN37" s="167"/>
      <c r="FO37" s="167"/>
      <c r="FP37" s="167"/>
      <c r="FQ37" s="167"/>
      <c r="FR37" s="167"/>
      <c r="FS37" s="167"/>
      <c r="FT37" s="167"/>
      <c r="FU37" s="167"/>
      <c r="FV37" s="167"/>
      <c r="FW37" s="167"/>
      <c r="FX37" s="167"/>
      <c r="FY37" s="167"/>
      <c r="FZ37" s="167"/>
      <c r="GA37" s="167"/>
      <c r="GB37" s="167"/>
      <c r="GC37" s="167"/>
      <c r="GD37" s="167"/>
      <c r="GE37" s="167"/>
      <c r="GF37" s="167"/>
      <c r="GG37" s="167"/>
      <c r="GH37" s="167"/>
      <c r="GI37" s="167"/>
      <c r="GJ37" s="167"/>
      <c r="GK37" s="167"/>
      <c r="GL37" s="167"/>
      <c r="GM37" s="167"/>
      <c r="GN37" s="167"/>
      <c r="GO37" s="167"/>
      <c r="GP37" s="167"/>
      <c r="GQ37" s="167"/>
      <c r="GR37" s="167"/>
      <c r="GS37" s="167"/>
      <c r="GT37" s="167"/>
      <c r="GU37" s="167"/>
      <c r="GV37" s="167"/>
      <c r="GW37" s="167"/>
      <c r="GX37" s="167"/>
      <c r="GY37" s="167"/>
      <c r="GZ37" s="167"/>
      <c r="HA37" s="167"/>
      <c r="HB37" s="167"/>
      <c r="HC37" s="167"/>
      <c r="HD37" s="167"/>
      <c r="HE37" s="167"/>
      <c r="HF37" s="167"/>
      <c r="HG37" s="167"/>
      <c r="HH37" s="167"/>
      <c r="HI37" s="167"/>
      <c r="HJ37" s="167"/>
      <c r="HK37" s="167"/>
      <c r="HL37" s="167"/>
      <c r="HM37" s="167"/>
      <c r="HN37" s="167"/>
      <c r="HO37" s="167"/>
      <c r="HP37" s="167"/>
      <c r="HQ37" s="167"/>
      <c r="HR37" s="167"/>
      <c r="HS37" s="167"/>
      <c r="HT37" s="167"/>
      <c r="HU37" s="167"/>
      <c r="HV37" s="167"/>
      <c r="HW37" s="167"/>
      <c r="HX37" s="167"/>
      <c r="HY37" s="167"/>
      <c r="HZ37" s="167"/>
      <c r="IA37" s="167"/>
      <c r="IB37" s="167"/>
      <c r="IC37" s="167"/>
      <c r="ID37" s="167"/>
      <c r="IE37" s="167"/>
      <c r="IF37" s="167"/>
      <c r="IG37" s="167"/>
      <c r="IH37" s="167"/>
    </row>
    <row r="38" spans="1:242" s="165" customFormat="1" ht="60">
      <c r="A38" s="204"/>
      <c r="B38" s="204"/>
      <c r="C38" s="373">
        <v>27</v>
      </c>
      <c r="D38" s="296" t="s">
        <v>148</v>
      </c>
      <c r="E38" s="299">
        <v>44832</v>
      </c>
      <c r="F38" s="292">
        <v>44810</v>
      </c>
      <c r="G38" s="293"/>
      <c r="H38" s="293">
        <v>1.9950000000000001</v>
      </c>
      <c r="I38" s="293"/>
      <c r="J38" s="293">
        <v>1.9950000000000001</v>
      </c>
      <c r="K38" s="392" t="s">
        <v>257</v>
      </c>
      <c r="L38" s="366">
        <v>23666.660390000001</v>
      </c>
      <c r="M38" s="368">
        <v>3666.66039</v>
      </c>
      <c r="N38" s="368"/>
      <c r="O38" s="368"/>
      <c r="P38" s="368"/>
      <c r="Q38" s="368"/>
      <c r="R38" s="368">
        <v>800</v>
      </c>
      <c r="S38" s="368">
        <v>19200</v>
      </c>
      <c r="T38" s="368">
        <v>3666.66039</v>
      </c>
      <c r="U38" s="368"/>
      <c r="V38" s="368"/>
      <c r="W38" s="368"/>
      <c r="X38" s="368"/>
      <c r="Y38" s="368">
        <v>800</v>
      </c>
      <c r="Z38" s="368">
        <v>19200</v>
      </c>
      <c r="AA38" s="368">
        <v>23666.660390000001</v>
      </c>
      <c r="AB38" s="282"/>
      <c r="AD38" s="176"/>
      <c r="AK38" s="179"/>
      <c r="AL38" s="179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8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167"/>
      <c r="DH38" s="167"/>
      <c r="DI38" s="167"/>
      <c r="DJ38" s="167"/>
      <c r="DK38" s="167"/>
      <c r="DL38" s="167"/>
      <c r="DM38" s="167"/>
      <c r="DN38" s="167"/>
      <c r="DO38" s="167"/>
      <c r="DP38" s="167"/>
      <c r="DQ38" s="167"/>
      <c r="DR38" s="167"/>
      <c r="DS38" s="167"/>
      <c r="DT38" s="167"/>
      <c r="DU38" s="167"/>
      <c r="DV38" s="167"/>
      <c r="DW38" s="167"/>
      <c r="DX38" s="167"/>
      <c r="DY38" s="167"/>
      <c r="DZ38" s="167"/>
      <c r="EA38" s="167"/>
      <c r="EB38" s="167"/>
      <c r="EC38" s="167"/>
      <c r="ED38" s="167"/>
      <c r="EE38" s="167"/>
      <c r="EF38" s="167"/>
      <c r="EG38" s="167"/>
      <c r="EH38" s="169"/>
      <c r="EI38" s="167"/>
      <c r="EJ38" s="169"/>
      <c r="EK38" s="167"/>
      <c r="EL38" s="167"/>
      <c r="EM38" s="167"/>
      <c r="EN38" s="167"/>
      <c r="EO38" s="167"/>
      <c r="EP38" s="167"/>
      <c r="EQ38" s="167"/>
      <c r="ER38" s="167"/>
      <c r="ES38" s="167"/>
      <c r="ET38" s="167"/>
      <c r="EU38" s="167"/>
      <c r="EV38" s="167"/>
      <c r="EW38" s="167"/>
      <c r="EX38" s="167"/>
      <c r="EY38" s="167"/>
      <c r="EZ38" s="167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  <c r="FM38" s="167"/>
      <c r="FN38" s="167"/>
      <c r="FO38" s="167"/>
      <c r="FP38" s="167"/>
      <c r="FQ38" s="167"/>
      <c r="FR38" s="167"/>
      <c r="FS38" s="167"/>
      <c r="FT38" s="167"/>
      <c r="FU38" s="167"/>
      <c r="FV38" s="167"/>
      <c r="FW38" s="167"/>
      <c r="FX38" s="167"/>
      <c r="FY38" s="167"/>
      <c r="FZ38" s="167"/>
      <c r="GA38" s="167"/>
      <c r="GB38" s="167"/>
      <c r="GC38" s="167"/>
      <c r="GD38" s="167"/>
      <c r="GE38" s="167"/>
      <c r="GF38" s="167"/>
      <c r="GG38" s="167"/>
      <c r="GH38" s="167"/>
      <c r="GI38" s="167"/>
      <c r="GJ38" s="167"/>
      <c r="GK38" s="167"/>
      <c r="GL38" s="167"/>
      <c r="GM38" s="167"/>
      <c r="GN38" s="167"/>
      <c r="GO38" s="167"/>
      <c r="GP38" s="167"/>
      <c r="GQ38" s="167"/>
      <c r="GR38" s="167"/>
      <c r="GS38" s="167"/>
      <c r="GT38" s="167"/>
      <c r="GU38" s="167"/>
      <c r="GV38" s="167"/>
      <c r="GW38" s="167"/>
      <c r="GX38" s="167"/>
      <c r="GY38" s="167"/>
      <c r="GZ38" s="167"/>
      <c r="HA38" s="167"/>
      <c r="HB38" s="167"/>
      <c r="HC38" s="167"/>
      <c r="HD38" s="167"/>
      <c r="HE38" s="167"/>
      <c r="HF38" s="167"/>
      <c r="HG38" s="167"/>
      <c r="HH38" s="167"/>
      <c r="HI38" s="167"/>
      <c r="HJ38" s="167"/>
      <c r="HK38" s="167"/>
      <c r="HL38" s="167"/>
      <c r="HM38" s="167"/>
      <c r="HN38" s="167"/>
      <c r="HO38" s="167"/>
      <c r="HP38" s="167"/>
      <c r="HQ38" s="167"/>
      <c r="HR38" s="167"/>
      <c r="HS38" s="167"/>
      <c r="HT38" s="167"/>
      <c r="HU38" s="167"/>
      <c r="HV38" s="167"/>
      <c r="HW38" s="167"/>
      <c r="HX38" s="167"/>
      <c r="HY38" s="167"/>
      <c r="HZ38" s="167"/>
      <c r="IA38" s="167"/>
      <c r="IB38" s="167"/>
      <c r="IC38" s="167"/>
      <c r="ID38" s="167"/>
      <c r="IE38" s="167"/>
      <c r="IF38" s="167"/>
      <c r="IG38" s="167"/>
      <c r="IH38" s="167"/>
    </row>
    <row r="39" spans="1:242" s="165" customFormat="1" ht="60">
      <c r="A39" s="204"/>
      <c r="B39" s="204"/>
      <c r="C39" s="373">
        <v>28</v>
      </c>
      <c r="D39" s="296" t="s">
        <v>149</v>
      </c>
      <c r="E39" s="291">
        <v>44778</v>
      </c>
      <c r="F39" s="301">
        <v>44706</v>
      </c>
      <c r="G39" s="308"/>
      <c r="H39" s="293">
        <v>1.1000000000000001</v>
      </c>
      <c r="I39" s="293"/>
      <c r="J39" s="293">
        <v>1.1000000000000001</v>
      </c>
      <c r="K39" s="294" t="s">
        <v>212</v>
      </c>
      <c r="L39" s="366">
        <v>16090.822169999999</v>
      </c>
      <c r="M39" s="368">
        <v>12323.122170000001</v>
      </c>
      <c r="N39" s="367">
        <v>3767.7</v>
      </c>
      <c r="O39" s="367"/>
      <c r="P39" s="367"/>
      <c r="Q39" s="367"/>
      <c r="R39" s="367"/>
      <c r="S39" s="367"/>
      <c r="T39" s="368">
        <v>12323.122169999999</v>
      </c>
      <c r="U39" s="368">
        <v>3767.7</v>
      </c>
      <c r="V39" s="368"/>
      <c r="W39" s="368"/>
      <c r="X39" s="368"/>
      <c r="Y39" s="368"/>
      <c r="Z39" s="368"/>
      <c r="AA39" s="368">
        <v>16090.822169999999</v>
      </c>
      <c r="AB39" s="282"/>
      <c r="AD39" s="176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8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167"/>
      <c r="EE39" s="167"/>
      <c r="EF39" s="167"/>
      <c r="EG39" s="167"/>
      <c r="EH39" s="169"/>
      <c r="EI39" s="167"/>
      <c r="EJ39" s="169"/>
      <c r="EK39" s="167"/>
      <c r="EL39" s="167"/>
      <c r="EM39" s="167"/>
      <c r="EN39" s="167"/>
      <c r="EO39" s="167"/>
      <c r="EP39" s="167"/>
      <c r="EQ39" s="167"/>
      <c r="ER39" s="167"/>
      <c r="ES39" s="167"/>
      <c r="ET39" s="167"/>
      <c r="EU39" s="167"/>
      <c r="EV39" s="167"/>
      <c r="EW39" s="167"/>
      <c r="EX39" s="167"/>
      <c r="EY39" s="167"/>
      <c r="EZ39" s="167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  <c r="FM39" s="167"/>
      <c r="FN39" s="167"/>
      <c r="FO39" s="167"/>
      <c r="FP39" s="167"/>
      <c r="FQ39" s="167"/>
      <c r="FR39" s="167"/>
      <c r="FS39" s="167"/>
      <c r="FT39" s="167"/>
      <c r="FU39" s="167"/>
      <c r="FV39" s="167"/>
      <c r="FW39" s="167"/>
      <c r="FX39" s="167"/>
      <c r="FY39" s="167"/>
      <c r="FZ39" s="167"/>
      <c r="GA39" s="167"/>
      <c r="GB39" s="167"/>
      <c r="GC39" s="167"/>
      <c r="GD39" s="167"/>
      <c r="GE39" s="167"/>
      <c r="GF39" s="167"/>
      <c r="GG39" s="167"/>
      <c r="GH39" s="167"/>
      <c r="GI39" s="167"/>
      <c r="GJ39" s="167"/>
      <c r="GK39" s="167"/>
      <c r="GL39" s="167"/>
      <c r="GM39" s="167"/>
      <c r="GN39" s="167"/>
      <c r="GO39" s="167"/>
      <c r="GP39" s="167"/>
      <c r="GQ39" s="167"/>
      <c r="GR39" s="167"/>
      <c r="GS39" s="167"/>
      <c r="GT39" s="167"/>
      <c r="GU39" s="167"/>
      <c r="GV39" s="167"/>
      <c r="GW39" s="167"/>
      <c r="GX39" s="167"/>
      <c r="GY39" s="167"/>
      <c r="GZ39" s="167"/>
      <c r="HA39" s="167"/>
      <c r="HB39" s="167"/>
      <c r="HC39" s="167"/>
      <c r="HD39" s="167"/>
      <c r="HE39" s="167"/>
      <c r="HF39" s="167"/>
      <c r="HG39" s="167"/>
      <c r="HH39" s="167"/>
      <c r="HI39" s="167"/>
      <c r="HJ39" s="167"/>
      <c r="HK39" s="167"/>
      <c r="HL39" s="167"/>
      <c r="HM39" s="167"/>
      <c r="HN39" s="167"/>
      <c r="HO39" s="167"/>
      <c r="HP39" s="167"/>
      <c r="HQ39" s="167"/>
      <c r="HR39" s="167"/>
      <c r="HS39" s="167"/>
      <c r="HT39" s="167"/>
      <c r="HU39" s="167"/>
      <c r="HV39" s="167"/>
      <c r="HW39" s="167"/>
      <c r="HX39" s="167"/>
      <c r="HY39" s="167"/>
      <c r="HZ39" s="167"/>
      <c r="IA39" s="167"/>
      <c r="IB39" s="167"/>
      <c r="IC39" s="167"/>
      <c r="ID39" s="167"/>
      <c r="IE39" s="167"/>
      <c r="IF39" s="167"/>
      <c r="IG39" s="167"/>
      <c r="IH39" s="167"/>
    </row>
    <row r="40" spans="1:242" s="165" customFormat="1" ht="45">
      <c r="A40" s="204"/>
      <c r="B40" s="204"/>
      <c r="C40" s="373">
        <v>29</v>
      </c>
      <c r="D40" s="296" t="s">
        <v>150</v>
      </c>
      <c r="E40" s="299">
        <v>45141</v>
      </c>
      <c r="F40" s="297">
        <v>44888</v>
      </c>
      <c r="G40" s="293"/>
      <c r="H40" s="293">
        <v>4.95</v>
      </c>
      <c r="I40" s="293"/>
      <c r="J40" s="293">
        <v>4.9514699999999996</v>
      </c>
      <c r="K40" s="300" t="s">
        <v>257</v>
      </c>
      <c r="L40" s="366">
        <v>117787.34982</v>
      </c>
      <c r="M40" s="368">
        <v>9662.2873199999995</v>
      </c>
      <c r="N40" s="368"/>
      <c r="O40" s="368"/>
      <c r="P40" s="368"/>
      <c r="Q40" s="368"/>
      <c r="R40" s="368">
        <v>4325.0625</v>
      </c>
      <c r="S40" s="368">
        <v>103800</v>
      </c>
      <c r="T40" s="368">
        <v>9662.2873199999995</v>
      </c>
      <c r="U40" s="368"/>
      <c r="V40" s="368"/>
      <c r="W40" s="368"/>
      <c r="X40" s="368"/>
      <c r="Y40" s="368">
        <v>4325.0625</v>
      </c>
      <c r="Z40" s="368">
        <v>103800</v>
      </c>
      <c r="AA40" s="368">
        <v>117787.34982</v>
      </c>
      <c r="AB40" s="282"/>
      <c r="AD40" s="176"/>
      <c r="AK40" s="179"/>
      <c r="AL40" s="179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8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167"/>
      <c r="DH40" s="167"/>
      <c r="DI40" s="167"/>
      <c r="DJ40" s="167"/>
      <c r="DK40" s="167"/>
      <c r="DL40" s="167"/>
      <c r="DM40" s="167"/>
      <c r="DN40" s="167"/>
      <c r="DO40" s="167"/>
      <c r="DP40" s="167"/>
      <c r="DQ40" s="167"/>
      <c r="DR40" s="167"/>
      <c r="DS40" s="167"/>
      <c r="DT40" s="167"/>
      <c r="DU40" s="167"/>
      <c r="DV40" s="167"/>
      <c r="DW40" s="167"/>
      <c r="DX40" s="167"/>
      <c r="DY40" s="167"/>
      <c r="DZ40" s="167"/>
      <c r="EA40" s="167"/>
      <c r="EB40" s="167"/>
      <c r="EC40" s="167"/>
      <c r="ED40" s="167"/>
      <c r="EE40" s="167"/>
      <c r="EF40" s="167"/>
      <c r="EG40" s="167"/>
      <c r="EH40" s="169"/>
      <c r="EI40" s="167"/>
      <c r="EJ40" s="169"/>
      <c r="EK40" s="167"/>
      <c r="EL40" s="167"/>
      <c r="EM40" s="167"/>
      <c r="EN40" s="167"/>
      <c r="EO40" s="167"/>
      <c r="EP40" s="167"/>
      <c r="EQ40" s="167"/>
      <c r="ER40" s="167"/>
      <c r="ES40" s="167"/>
      <c r="ET40" s="167"/>
      <c r="EU40" s="167"/>
      <c r="EV40" s="167"/>
      <c r="EW40" s="167"/>
      <c r="EX40" s="167"/>
      <c r="EY40" s="167"/>
      <c r="EZ40" s="167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  <c r="FM40" s="167"/>
      <c r="FN40" s="167"/>
      <c r="FO40" s="167"/>
      <c r="FP40" s="167"/>
      <c r="FQ40" s="167"/>
      <c r="FR40" s="167"/>
      <c r="FS40" s="167"/>
      <c r="FT40" s="167"/>
      <c r="FU40" s="167"/>
      <c r="FV40" s="167"/>
      <c r="FW40" s="167"/>
      <c r="FX40" s="167"/>
      <c r="FY40" s="167"/>
      <c r="FZ40" s="167"/>
      <c r="GA40" s="167"/>
      <c r="GB40" s="167"/>
      <c r="GC40" s="167"/>
      <c r="GD40" s="167"/>
      <c r="GE40" s="167"/>
      <c r="GF40" s="167"/>
      <c r="GG40" s="167"/>
      <c r="GH40" s="167"/>
      <c r="GI40" s="167"/>
      <c r="GJ40" s="167"/>
      <c r="GK40" s="167"/>
      <c r="GL40" s="167"/>
      <c r="GM40" s="167"/>
      <c r="GN40" s="167"/>
      <c r="GO40" s="167"/>
      <c r="GP40" s="167"/>
      <c r="GQ40" s="167"/>
      <c r="GR40" s="167"/>
      <c r="GS40" s="167"/>
      <c r="GT40" s="167"/>
      <c r="GU40" s="167"/>
      <c r="GV40" s="167"/>
      <c r="GW40" s="167"/>
      <c r="GX40" s="167"/>
      <c r="GY40" s="167"/>
      <c r="GZ40" s="167"/>
      <c r="HA40" s="167"/>
      <c r="HB40" s="167"/>
      <c r="HC40" s="167"/>
      <c r="HD40" s="167"/>
      <c r="HE40" s="167"/>
      <c r="HF40" s="167"/>
      <c r="HG40" s="167"/>
      <c r="HH40" s="167"/>
      <c r="HI40" s="167"/>
      <c r="HJ40" s="167"/>
      <c r="HK40" s="167"/>
      <c r="HL40" s="167"/>
      <c r="HM40" s="167"/>
      <c r="HN40" s="167"/>
      <c r="HO40" s="167"/>
      <c r="HP40" s="167"/>
      <c r="HQ40" s="167"/>
      <c r="HR40" s="167"/>
      <c r="HS40" s="167"/>
      <c r="HT40" s="167"/>
      <c r="HU40" s="167"/>
      <c r="HV40" s="167"/>
      <c r="HW40" s="167"/>
      <c r="HX40" s="167"/>
      <c r="HY40" s="167"/>
      <c r="HZ40" s="167"/>
      <c r="IA40" s="167"/>
      <c r="IB40" s="167"/>
      <c r="IC40" s="167"/>
      <c r="ID40" s="167"/>
      <c r="IE40" s="167"/>
      <c r="IF40" s="167"/>
      <c r="IG40" s="167"/>
      <c r="IH40" s="167"/>
    </row>
    <row r="41" spans="1:242" s="165" customFormat="1" ht="45" customHeight="1">
      <c r="A41" s="204"/>
      <c r="B41" s="204"/>
      <c r="C41" s="373">
        <v>30</v>
      </c>
      <c r="D41" s="296" t="s">
        <v>151</v>
      </c>
      <c r="E41" s="299">
        <v>44798</v>
      </c>
      <c r="F41" s="310">
        <v>44802</v>
      </c>
      <c r="G41" s="293"/>
      <c r="H41" s="293">
        <v>3</v>
      </c>
      <c r="I41" s="293"/>
      <c r="J41" s="293">
        <v>3</v>
      </c>
      <c r="K41" s="298" t="s">
        <v>212</v>
      </c>
      <c r="L41" s="366">
        <v>34427.405919999997</v>
      </c>
      <c r="M41" s="368">
        <v>9427.4059199999992</v>
      </c>
      <c r="N41" s="368"/>
      <c r="O41" s="368"/>
      <c r="P41" s="368"/>
      <c r="Q41" s="368"/>
      <c r="R41" s="368">
        <v>1000</v>
      </c>
      <c r="S41" s="368">
        <v>24000</v>
      </c>
      <c r="T41" s="368">
        <v>9427.4059199999992</v>
      </c>
      <c r="U41" s="368"/>
      <c r="V41" s="368"/>
      <c r="W41" s="368"/>
      <c r="X41" s="368"/>
      <c r="Y41" s="368">
        <v>1000</v>
      </c>
      <c r="Z41" s="368">
        <v>24000</v>
      </c>
      <c r="AA41" s="368">
        <v>34427.405919999997</v>
      </c>
      <c r="AB41" s="282"/>
      <c r="AD41" s="176"/>
      <c r="AK41" s="179"/>
      <c r="AL41" s="179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8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7"/>
      <c r="EB41" s="167"/>
      <c r="EC41" s="167"/>
      <c r="ED41" s="167"/>
      <c r="EE41" s="167"/>
      <c r="EF41" s="167"/>
      <c r="EG41" s="167"/>
      <c r="EH41" s="169"/>
      <c r="EI41" s="167"/>
      <c r="EJ41" s="169"/>
      <c r="EK41" s="167"/>
      <c r="EL41" s="167"/>
      <c r="EM41" s="167"/>
      <c r="EN41" s="167"/>
      <c r="EO41" s="167"/>
      <c r="EP41" s="167"/>
      <c r="EQ41" s="167"/>
      <c r="ER41" s="167"/>
      <c r="ES41" s="167"/>
      <c r="ET41" s="167"/>
      <c r="EU41" s="167"/>
      <c r="EV41" s="167"/>
      <c r="EW41" s="167"/>
      <c r="EX41" s="167"/>
      <c r="EY41" s="167"/>
      <c r="EZ41" s="167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  <c r="FM41" s="167"/>
      <c r="FN41" s="167"/>
      <c r="FO41" s="167"/>
      <c r="FP41" s="167"/>
      <c r="FQ41" s="167"/>
      <c r="FR41" s="167"/>
      <c r="FS41" s="167"/>
      <c r="FT41" s="167"/>
      <c r="FU41" s="167"/>
      <c r="FV41" s="167"/>
      <c r="FW41" s="167"/>
      <c r="FX41" s="167"/>
      <c r="FY41" s="167"/>
      <c r="FZ41" s="167"/>
      <c r="GA41" s="167"/>
      <c r="GB41" s="167"/>
      <c r="GC41" s="167"/>
      <c r="GD41" s="167"/>
      <c r="GE41" s="167"/>
      <c r="GF41" s="167"/>
      <c r="GG41" s="167"/>
      <c r="GH41" s="167"/>
      <c r="GI41" s="167"/>
      <c r="GJ41" s="167"/>
      <c r="GK41" s="167"/>
      <c r="GL41" s="167"/>
      <c r="GM41" s="167"/>
      <c r="GN41" s="167"/>
      <c r="GO41" s="167"/>
      <c r="GP41" s="167"/>
      <c r="GQ41" s="167"/>
      <c r="GR41" s="167"/>
      <c r="GS41" s="167"/>
      <c r="GT41" s="167"/>
      <c r="GU41" s="167"/>
      <c r="GV41" s="167"/>
      <c r="GW41" s="167"/>
      <c r="GX41" s="167"/>
      <c r="GY41" s="167"/>
      <c r="GZ41" s="167"/>
      <c r="HA41" s="167"/>
      <c r="HB41" s="167"/>
      <c r="HC41" s="167"/>
      <c r="HD41" s="167"/>
      <c r="HE41" s="167"/>
      <c r="HF41" s="167"/>
      <c r="HG41" s="167"/>
      <c r="HH41" s="167"/>
      <c r="HI41" s="167"/>
      <c r="HJ41" s="167"/>
      <c r="HK41" s="167"/>
      <c r="HL41" s="167"/>
      <c r="HM41" s="167"/>
      <c r="HN41" s="167"/>
      <c r="HO41" s="167"/>
      <c r="HP41" s="167"/>
      <c r="HQ41" s="167"/>
      <c r="HR41" s="167"/>
      <c r="HS41" s="167"/>
      <c r="HT41" s="167"/>
      <c r="HU41" s="167"/>
      <c r="HV41" s="167"/>
      <c r="HW41" s="167"/>
      <c r="HX41" s="167"/>
      <c r="HY41" s="167"/>
      <c r="HZ41" s="167"/>
      <c r="IA41" s="167"/>
      <c r="IB41" s="167"/>
      <c r="IC41" s="167"/>
      <c r="ID41" s="167"/>
      <c r="IE41" s="167"/>
      <c r="IF41" s="167"/>
      <c r="IG41" s="167"/>
      <c r="IH41" s="167"/>
    </row>
    <row r="42" spans="1:242" s="189" customFormat="1" ht="57" customHeight="1">
      <c r="A42" s="204"/>
      <c r="B42" s="204"/>
      <c r="C42" s="373">
        <v>31</v>
      </c>
      <c r="D42" s="296" t="s">
        <v>204</v>
      </c>
      <c r="E42" s="299">
        <v>44880</v>
      </c>
      <c r="F42" s="292">
        <v>44880</v>
      </c>
      <c r="G42" s="339">
        <v>50</v>
      </c>
      <c r="H42" s="339"/>
      <c r="I42" s="339">
        <v>50</v>
      </c>
      <c r="J42" s="293"/>
      <c r="K42" s="298" t="s">
        <v>237</v>
      </c>
      <c r="L42" s="366">
        <v>28074.477599999998</v>
      </c>
      <c r="M42" s="368">
        <v>3449.4684999999999</v>
      </c>
      <c r="N42" s="368"/>
      <c r="O42" s="368"/>
      <c r="P42" s="368"/>
      <c r="Q42" s="368"/>
      <c r="R42" s="368">
        <v>985.00909999999999</v>
      </c>
      <c r="S42" s="368">
        <v>23640</v>
      </c>
      <c r="T42" s="368">
        <v>3449.4684999999999</v>
      </c>
      <c r="U42" s="368"/>
      <c r="V42" s="368"/>
      <c r="W42" s="368"/>
      <c r="X42" s="368"/>
      <c r="Y42" s="368">
        <v>985.00909999999999</v>
      </c>
      <c r="Z42" s="368">
        <v>23640</v>
      </c>
      <c r="AA42" s="368">
        <v>28074.477599999998</v>
      </c>
      <c r="AB42" s="282"/>
      <c r="AC42" s="165"/>
      <c r="AD42" s="176"/>
      <c r="AE42" s="165"/>
      <c r="AF42" s="165"/>
      <c r="AG42" s="165"/>
      <c r="AH42" s="165"/>
      <c r="AI42" s="165"/>
      <c r="AJ42" s="165"/>
      <c r="AK42" s="179"/>
      <c r="AL42" s="179"/>
      <c r="AM42" s="165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90"/>
      <c r="BU42" s="190"/>
      <c r="BV42" s="190"/>
      <c r="BW42" s="190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1"/>
      <c r="CN42" s="190"/>
      <c r="CO42" s="190"/>
      <c r="CP42" s="190"/>
      <c r="CQ42" s="190"/>
      <c r="CR42" s="190"/>
      <c r="CS42" s="190"/>
      <c r="CT42" s="190"/>
      <c r="CU42" s="190"/>
      <c r="CV42" s="190"/>
      <c r="CW42" s="190"/>
      <c r="CX42" s="190"/>
      <c r="CY42" s="190"/>
      <c r="CZ42" s="190"/>
      <c r="DA42" s="190"/>
      <c r="DB42" s="190"/>
      <c r="DC42" s="190"/>
      <c r="DD42" s="190"/>
      <c r="DE42" s="190"/>
      <c r="DF42" s="190"/>
      <c r="DG42" s="190"/>
      <c r="DH42" s="190"/>
      <c r="DI42" s="190"/>
      <c r="DJ42" s="190"/>
      <c r="DK42" s="190"/>
      <c r="DL42" s="190"/>
      <c r="DM42" s="190"/>
      <c r="DN42" s="190"/>
      <c r="DO42" s="190"/>
      <c r="DP42" s="190"/>
      <c r="DQ42" s="190"/>
      <c r="DR42" s="190"/>
      <c r="DS42" s="190"/>
      <c r="DT42" s="190"/>
      <c r="DU42" s="190"/>
      <c r="DV42" s="190"/>
      <c r="DW42" s="190"/>
      <c r="DX42" s="190"/>
      <c r="DY42" s="190"/>
      <c r="DZ42" s="190"/>
      <c r="EA42" s="190"/>
      <c r="EB42" s="190"/>
      <c r="EC42" s="190"/>
      <c r="ED42" s="190"/>
      <c r="EE42" s="190"/>
      <c r="EF42" s="190"/>
      <c r="EG42" s="190"/>
      <c r="EH42" s="192"/>
      <c r="EI42" s="190"/>
      <c r="EJ42" s="192"/>
      <c r="EK42" s="190"/>
      <c r="EL42" s="190"/>
      <c r="EM42" s="190"/>
      <c r="EN42" s="190"/>
      <c r="EO42" s="190"/>
      <c r="EP42" s="190"/>
      <c r="EQ42" s="190"/>
      <c r="ER42" s="190"/>
      <c r="ES42" s="190"/>
      <c r="ET42" s="190"/>
      <c r="EU42" s="190"/>
      <c r="EV42" s="190"/>
      <c r="EW42" s="190"/>
      <c r="EX42" s="190"/>
      <c r="EY42" s="190"/>
      <c r="EZ42" s="190"/>
      <c r="FA42" s="190"/>
      <c r="FB42" s="190"/>
      <c r="FC42" s="190"/>
      <c r="FD42" s="190"/>
      <c r="FE42" s="190"/>
      <c r="FF42" s="190"/>
      <c r="FG42" s="190"/>
      <c r="FH42" s="190"/>
      <c r="FI42" s="190"/>
      <c r="FJ42" s="190"/>
      <c r="FK42" s="190"/>
      <c r="FL42" s="190"/>
      <c r="FM42" s="190"/>
      <c r="FN42" s="190"/>
      <c r="FO42" s="190"/>
      <c r="FP42" s="190"/>
      <c r="FQ42" s="190"/>
      <c r="FR42" s="190"/>
      <c r="FS42" s="190"/>
      <c r="FT42" s="190"/>
      <c r="FU42" s="190"/>
      <c r="FV42" s="190"/>
      <c r="FW42" s="190"/>
      <c r="FX42" s="190"/>
      <c r="FY42" s="190"/>
      <c r="FZ42" s="190"/>
      <c r="GA42" s="190"/>
      <c r="GB42" s="190"/>
      <c r="GC42" s="190"/>
      <c r="GD42" s="190"/>
      <c r="GE42" s="190"/>
      <c r="GF42" s="190"/>
      <c r="GG42" s="190"/>
      <c r="GH42" s="190"/>
      <c r="GI42" s="190"/>
      <c r="GJ42" s="190"/>
      <c r="GK42" s="190"/>
      <c r="GL42" s="190"/>
      <c r="GM42" s="190"/>
      <c r="GN42" s="190"/>
      <c r="GO42" s="190"/>
      <c r="GP42" s="190"/>
      <c r="GQ42" s="190"/>
      <c r="GR42" s="190"/>
      <c r="GS42" s="190"/>
      <c r="GT42" s="190"/>
      <c r="GU42" s="190"/>
      <c r="GV42" s="190"/>
      <c r="GW42" s="190"/>
      <c r="GX42" s="190"/>
      <c r="GY42" s="190"/>
      <c r="GZ42" s="190"/>
      <c r="HA42" s="190"/>
      <c r="HB42" s="190"/>
      <c r="HC42" s="190"/>
      <c r="HD42" s="190"/>
      <c r="HE42" s="190"/>
      <c r="HF42" s="190"/>
      <c r="HG42" s="190"/>
      <c r="HH42" s="190"/>
      <c r="HI42" s="190"/>
      <c r="HJ42" s="190"/>
      <c r="HK42" s="190"/>
      <c r="HL42" s="190"/>
      <c r="HM42" s="190"/>
      <c r="HN42" s="190"/>
      <c r="HO42" s="190"/>
      <c r="HP42" s="190"/>
      <c r="HQ42" s="190"/>
      <c r="HR42" s="190"/>
      <c r="HS42" s="190"/>
      <c r="HT42" s="190"/>
      <c r="HU42" s="190"/>
      <c r="HV42" s="190"/>
      <c r="HW42" s="190"/>
      <c r="HX42" s="190"/>
      <c r="HY42" s="190"/>
      <c r="HZ42" s="190"/>
      <c r="IA42" s="190"/>
      <c r="IB42" s="190"/>
      <c r="IC42" s="190"/>
      <c r="ID42" s="190"/>
      <c r="IE42" s="190"/>
      <c r="IF42" s="190"/>
      <c r="IG42" s="190"/>
      <c r="IH42" s="190"/>
    </row>
    <row r="43" spans="1:242" s="165" customFormat="1" ht="45">
      <c r="A43" s="204"/>
      <c r="B43" s="204"/>
      <c r="C43" s="373">
        <v>32</v>
      </c>
      <c r="D43" s="296" t="s">
        <v>152</v>
      </c>
      <c r="E43" s="291">
        <v>44799</v>
      </c>
      <c r="F43" s="301">
        <v>44770</v>
      </c>
      <c r="G43" s="293"/>
      <c r="H43" s="293">
        <v>3.14</v>
      </c>
      <c r="I43" s="293"/>
      <c r="J43" s="293">
        <v>3.14</v>
      </c>
      <c r="K43" s="294" t="s">
        <v>215</v>
      </c>
      <c r="L43" s="366">
        <v>26499.263279999999</v>
      </c>
      <c r="M43" s="368">
        <v>1499.2632799999999</v>
      </c>
      <c r="N43" s="368">
        <v>25000</v>
      </c>
      <c r="O43" s="368"/>
      <c r="P43" s="368"/>
      <c r="Q43" s="368"/>
      <c r="R43" s="368"/>
      <c r="S43" s="368"/>
      <c r="T43" s="368">
        <v>1499.2632799999999</v>
      </c>
      <c r="U43" s="368">
        <v>25000</v>
      </c>
      <c r="V43" s="368"/>
      <c r="W43" s="368"/>
      <c r="X43" s="368"/>
      <c r="Y43" s="368"/>
      <c r="Z43" s="368"/>
      <c r="AA43" s="368">
        <v>26499.263279999999</v>
      </c>
      <c r="AB43" s="282"/>
      <c r="AD43" s="176"/>
      <c r="AK43" s="179"/>
      <c r="AL43" s="179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8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167"/>
      <c r="DH43" s="167"/>
      <c r="DI43" s="167"/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  <c r="DV43" s="167"/>
      <c r="DW43" s="167"/>
      <c r="DX43" s="167"/>
      <c r="DY43" s="167"/>
      <c r="DZ43" s="167"/>
      <c r="EA43" s="167"/>
      <c r="EB43" s="167"/>
      <c r="EC43" s="167"/>
      <c r="ED43" s="167"/>
      <c r="EE43" s="167"/>
      <c r="EF43" s="167"/>
      <c r="EG43" s="167"/>
      <c r="EH43" s="169"/>
      <c r="EI43" s="167"/>
      <c r="EJ43" s="169"/>
      <c r="EK43" s="167"/>
      <c r="EL43" s="167"/>
      <c r="EM43" s="167"/>
      <c r="EN43" s="167"/>
      <c r="EO43" s="167"/>
      <c r="EP43" s="167"/>
      <c r="EQ43" s="167"/>
      <c r="ER43" s="167"/>
      <c r="ES43" s="167"/>
      <c r="ET43" s="167"/>
      <c r="EU43" s="167"/>
      <c r="EV43" s="167"/>
      <c r="EW43" s="167"/>
      <c r="EX43" s="167"/>
      <c r="EY43" s="167"/>
      <c r="EZ43" s="167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  <c r="FM43" s="167"/>
      <c r="FN43" s="167"/>
      <c r="FO43" s="167"/>
      <c r="FP43" s="167"/>
      <c r="FQ43" s="167"/>
      <c r="FR43" s="167"/>
      <c r="FS43" s="167"/>
      <c r="FT43" s="167"/>
      <c r="FU43" s="167"/>
      <c r="FV43" s="167"/>
      <c r="FW43" s="167"/>
      <c r="FX43" s="167"/>
      <c r="FY43" s="167"/>
      <c r="FZ43" s="167"/>
      <c r="GA43" s="167"/>
      <c r="GB43" s="167"/>
      <c r="GC43" s="167"/>
      <c r="GD43" s="167"/>
      <c r="GE43" s="167"/>
      <c r="GF43" s="167"/>
      <c r="GG43" s="167"/>
      <c r="GH43" s="167"/>
      <c r="GI43" s="167"/>
      <c r="GJ43" s="167"/>
      <c r="GK43" s="167"/>
      <c r="GL43" s="167"/>
      <c r="GM43" s="167"/>
      <c r="GN43" s="167"/>
      <c r="GO43" s="167"/>
      <c r="GP43" s="167"/>
      <c r="GQ43" s="167"/>
      <c r="GR43" s="167"/>
      <c r="GS43" s="167"/>
      <c r="GT43" s="167"/>
      <c r="GU43" s="167"/>
      <c r="GV43" s="167"/>
      <c r="GW43" s="167"/>
      <c r="GX43" s="167"/>
      <c r="GY43" s="167"/>
      <c r="GZ43" s="167"/>
      <c r="HA43" s="167"/>
      <c r="HB43" s="167"/>
      <c r="HC43" s="167"/>
      <c r="HD43" s="167"/>
      <c r="HE43" s="167"/>
      <c r="HF43" s="167"/>
      <c r="HG43" s="167"/>
      <c r="HH43" s="167"/>
      <c r="HI43" s="167"/>
      <c r="HJ43" s="167"/>
      <c r="HK43" s="167"/>
      <c r="HL43" s="167"/>
      <c r="HM43" s="167"/>
      <c r="HN43" s="167"/>
      <c r="HO43" s="167"/>
      <c r="HP43" s="167"/>
      <c r="HQ43" s="167"/>
      <c r="HR43" s="167"/>
      <c r="HS43" s="167"/>
      <c r="HT43" s="167"/>
      <c r="HU43" s="167"/>
      <c r="HV43" s="167"/>
      <c r="HW43" s="167"/>
      <c r="HX43" s="167"/>
      <c r="HY43" s="167"/>
      <c r="HZ43" s="167"/>
      <c r="IA43" s="167"/>
      <c r="IB43" s="167"/>
      <c r="IC43" s="167"/>
      <c r="ID43" s="167"/>
      <c r="IE43" s="167"/>
      <c r="IF43" s="167"/>
      <c r="IG43" s="167"/>
      <c r="IH43" s="167"/>
    </row>
    <row r="44" spans="1:242" s="165" customFormat="1" ht="45" customHeight="1">
      <c r="A44" s="204"/>
      <c r="B44" s="204"/>
      <c r="C44" s="373">
        <v>33</v>
      </c>
      <c r="D44" s="296" t="s">
        <v>153</v>
      </c>
      <c r="E44" s="291">
        <v>44771</v>
      </c>
      <c r="F44" s="301">
        <v>44750</v>
      </c>
      <c r="G44" s="293"/>
      <c r="H44" s="293">
        <v>1</v>
      </c>
      <c r="I44" s="293"/>
      <c r="J44" s="293">
        <v>1</v>
      </c>
      <c r="K44" s="307" t="s">
        <v>214</v>
      </c>
      <c r="L44" s="366">
        <v>7665.4125000000004</v>
      </c>
      <c r="M44" s="368">
        <v>4087.0124999999998</v>
      </c>
      <c r="N44" s="368">
        <v>3578.4</v>
      </c>
      <c r="O44" s="368"/>
      <c r="P44" s="368"/>
      <c r="Q44" s="368"/>
      <c r="R44" s="368"/>
      <c r="S44" s="368"/>
      <c r="T44" s="368">
        <v>4087.0124999999998</v>
      </c>
      <c r="U44" s="368">
        <v>3578.4</v>
      </c>
      <c r="V44" s="368"/>
      <c r="W44" s="368"/>
      <c r="X44" s="368"/>
      <c r="Y44" s="368"/>
      <c r="Z44" s="368"/>
      <c r="AA44" s="368">
        <v>7665.4125000000004</v>
      </c>
      <c r="AB44" s="282"/>
      <c r="AD44" s="176"/>
      <c r="AK44" s="179"/>
      <c r="AL44" s="179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8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167"/>
      <c r="DH44" s="167"/>
      <c r="DI44" s="167"/>
      <c r="DJ44" s="167"/>
      <c r="DK44" s="167"/>
      <c r="DL44" s="167"/>
      <c r="DM44" s="167"/>
      <c r="DN44" s="167"/>
      <c r="DO44" s="167"/>
      <c r="DP44" s="167"/>
      <c r="DQ44" s="167"/>
      <c r="DR44" s="167"/>
      <c r="DS44" s="167"/>
      <c r="DT44" s="167"/>
      <c r="DU44" s="167"/>
      <c r="DV44" s="167"/>
      <c r="DW44" s="167"/>
      <c r="DX44" s="167"/>
      <c r="DY44" s="167"/>
      <c r="DZ44" s="167"/>
      <c r="EA44" s="167"/>
      <c r="EB44" s="167"/>
      <c r="EC44" s="167"/>
      <c r="ED44" s="167"/>
      <c r="EE44" s="167"/>
      <c r="EF44" s="167"/>
      <c r="EG44" s="167"/>
      <c r="EH44" s="169"/>
      <c r="EI44" s="167"/>
      <c r="EJ44" s="169"/>
      <c r="EK44" s="167"/>
      <c r="EL44" s="167"/>
      <c r="EM44" s="167"/>
      <c r="EN44" s="167"/>
      <c r="EO44" s="167"/>
      <c r="EP44" s="167"/>
      <c r="EQ44" s="167"/>
      <c r="ER44" s="167"/>
      <c r="ES44" s="167"/>
      <c r="ET44" s="167"/>
      <c r="EU44" s="167"/>
      <c r="EV44" s="167"/>
      <c r="EW44" s="167"/>
      <c r="EX44" s="167"/>
      <c r="EY44" s="167"/>
      <c r="EZ44" s="167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  <c r="FM44" s="167"/>
      <c r="FN44" s="167"/>
      <c r="FO44" s="167"/>
      <c r="FP44" s="167"/>
      <c r="FQ44" s="167"/>
      <c r="FR44" s="167"/>
      <c r="FS44" s="167"/>
      <c r="FT44" s="167"/>
      <c r="FU44" s="167"/>
      <c r="FV44" s="167"/>
      <c r="FW44" s="167"/>
      <c r="FX44" s="167"/>
      <c r="FY44" s="167"/>
      <c r="FZ44" s="167"/>
      <c r="GA44" s="167"/>
      <c r="GB44" s="167"/>
      <c r="GC44" s="167"/>
      <c r="GD44" s="167"/>
      <c r="GE44" s="167"/>
      <c r="GF44" s="167"/>
      <c r="GG44" s="167"/>
      <c r="GH44" s="167"/>
      <c r="GI44" s="167"/>
      <c r="GJ44" s="167"/>
      <c r="GK44" s="167"/>
      <c r="GL44" s="167"/>
      <c r="GM44" s="167"/>
      <c r="GN44" s="167"/>
      <c r="GO44" s="167"/>
      <c r="GP44" s="167"/>
      <c r="GQ44" s="167"/>
      <c r="GR44" s="167"/>
      <c r="GS44" s="167"/>
      <c r="GT44" s="167"/>
      <c r="GU44" s="167"/>
      <c r="GV44" s="167"/>
      <c r="GW44" s="167"/>
      <c r="GX44" s="167"/>
      <c r="GY44" s="167"/>
      <c r="GZ44" s="167"/>
      <c r="HA44" s="167"/>
      <c r="HB44" s="167"/>
      <c r="HC44" s="167"/>
      <c r="HD44" s="167"/>
      <c r="HE44" s="167"/>
      <c r="HF44" s="167"/>
      <c r="HG44" s="167"/>
      <c r="HH44" s="167"/>
      <c r="HI44" s="167"/>
      <c r="HJ44" s="167"/>
      <c r="HK44" s="167"/>
      <c r="HL44" s="167"/>
      <c r="HM44" s="167"/>
      <c r="HN44" s="167"/>
      <c r="HO44" s="167"/>
      <c r="HP44" s="167"/>
      <c r="HQ44" s="167"/>
      <c r="HR44" s="167"/>
      <c r="HS44" s="167"/>
      <c r="HT44" s="167"/>
      <c r="HU44" s="167"/>
      <c r="HV44" s="167"/>
      <c r="HW44" s="167"/>
      <c r="HX44" s="167"/>
      <c r="HY44" s="167"/>
      <c r="HZ44" s="167"/>
      <c r="IA44" s="167"/>
      <c r="IB44" s="167"/>
      <c r="IC44" s="167"/>
      <c r="ID44" s="167"/>
      <c r="IE44" s="167"/>
      <c r="IF44" s="167"/>
      <c r="IG44" s="167"/>
      <c r="IH44" s="167"/>
    </row>
    <row r="45" spans="1:242" s="180" customFormat="1" ht="60">
      <c r="A45" s="204"/>
      <c r="B45" s="204"/>
      <c r="C45" s="393">
        <v>34</v>
      </c>
      <c r="D45" s="394" t="s">
        <v>154</v>
      </c>
      <c r="E45" s="291" t="s">
        <v>245</v>
      </c>
      <c r="F45" s="395" t="s">
        <v>244</v>
      </c>
      <c r="G45" s="396"/>
      <c r="H45" s="396">
        <v>2.7489999999999997</v>
      </c>
      <c r="I45" s="293"/>
      <c r="J45" s="293">
        <v>2.7489999999999997</v>
      </c>
      <c r="K45" s="397" t="s">
        <v>257</v>
      </c>
      <c r="L45" s="398">
        <v>51493.11333</v>
      </c>
      <c r="M45" s="399">
        <v>10202.01333</v>
      </c>
      <c r="N45" s="399">
        <v>16291.1</v>
      </c>
      <c r="O45" s="399"/>
      <c r="P45" s="399"/>
      <c r="Q45" s="399"/>
      <c r="R45" s="399">
        <v>1000</v>
      </c>
      <c r="S45" s="399">
        <v>24000</v>
      </c>
      <c r="T45" s="399">
        <v>10202.01333</v>
      </c>
      <c r="U45" s="399">
        <v>16291.1</v>
      </c>
      <c r="V45" s="399"/>
      <c r="W45" s="399"/>
      <c r="X45" s="399"/>
      <c r="Y45" s="399">
        <v>1000</v>
      </c>
      <c r="Z45" s="399">
        <v>24000</v>
      </c>
      <c r="AA45" s="399">
        <v>51493.11333</v>
      </c>
      <c r="AB45" s="282"/>
      <c r="AD45" s="181"/>
      <c r="AK45" s="182"/>
      <c r="AL45" s="182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4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5"/>
      <c r="EI45" s="183"/>
      <c r="EJ45" s="185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</row>
    <row r="46" spans="1:242" s="165" customFormat="1" ht="58.5" customHeight="1">
      <c r="A46" s="204"/>
      <c r="B46" s="204"/>
      <c r="C46" s="373">
        <v>35</v>
      </c>
      <c r="D46" s="383" t="s">
        <v>154</v>
      </c>
      <c r="E46" s="291">
        <v>44788</v>
      </c>
      <c r="F46" s="301">
        <v>44785</v>
      </c>
      <c r="G46" s="306"/>
      <c r="H46" s="306">
        <v>3.5830000000000002</v>
      </c>
      <c r="I46" s="293"/>
      <c r="J46" s="293">
        <v>3.5830000000000002</v>
      </c>
      <c r="K46" s="397" t="s">
        <v>206</v>
      </c>
      <c r="L46" s="366">
        <v>37980.827100000002</v>
      </c>
      <c r="M46" s="372">
        <v>11887.0771</v>
      </c>
      <c r="N46" s="372"/>
      <c r="O46" s="372"/>
      <c r="P46" s="372"/>
      <c r="Q46" s="372"/>
      <c r="R46" s="372">
        <v>1043.75</v>
      </c>
      <c r="S46" s="372">
        <v>25050</v>
      </c>
      <c r="T46" s="368">
        <v>11887.0771</v>
      </c>
      <c r="U46" s="368"/>
      <c r="V46" s="368"/>
      <c r="W46" s="368"/>
      <c r="X46" s="368"/>
      <c r="Y46" s="368">
        <v>1043.75</v>
      </c>
      <c r="Z46" s="368">
        <v>25050</v>
      </c>
      <c r="AA46" s="368">
        <v>37980.827100000002</v>
      </c>
      <c r="AB46" s="282"/>
      <c r="AD46" s="176"/>
      <c r="AK46" s="179"/>
      <c r="AL46" s="179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8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67"/>
      <c r="DU46" s="167"/>
      <c r="DV46" s="167"/>
      <c r="DW46" s="167"/>
      <c r="DX46" s="167"/>
      <c r="DY46" s="167"/>
      <c r="DZ46" s="167"/>
      <c r="EA46" s="167"/>
      <c r="EB46" s="167"/>
      <c r="EC46" s="167"/>
      <c r="ED46" s="167"/>
      <c r="EE46" s="167"/>
      <c r="EF46" s="167"/>
      <c r="EG46" s="167"/>
      <c r="EH46" s="169"/>
      <c r="EI46" s="167"/>
      <c r="EJ46" s="169"/>
      <c r="EK46" s="167"/>
      <c r="EL46" s="167"/>
      <c r="EM46" s="167"/>
      <c r="EN46" s="167"/>
      <c r="EO46" s="167"/>
      <c r="EP46" s="167"/>
      <c r="EQ46" s="167"/>
      <c r="ER46" s="167"/>
      <c r="ES46" s="167"/>
      <c r="ET46" s="167"/>
      <c r="EU46" s="167"/>
      <c r="EV46" s="167"/>
      <c r="EW46" s="167"/>
      <c r="EX46" s="167"/>
      <c r="EY46" s="167"/>
      <c r="EZ46" s="167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  <c r="FM46" s="167"/>
      <c r="FN46" s="167"/>
      <c r="FO46" s="167"/>
      <c r="FP46" s="167"/>
      <c r="FQ46" s="167"/>
      <c r="FR46" s="167"/>
      <c r="FS46" s="167"/>
      <c r="FT46" s="167"/>
      <c r="FU46" s="167"/>
      <c r="FV46" s="167"/>
      <c r="FW46" s="167"/>
      <c r="FX46" s="167"/>
      <c r="FY46" s="167"/>
      <c r="FZ46" s="167"/>
      <c r="GA46" s="167"/>
      <c r="GB46" s="167"/>
      <c r="GC46" s="167"/>
      <c r="GD46" s="167"/>
      <c r="GE46" s="167"/>
      <c r="GF46" s="167"/>
      <c r="GG46" s="167"/>
      <c r="GH46" s="167"/>
      <c r="GI46" s="167"/>
      <c r="GJ46" s="167"/>
      <c r="GK46" s="167"/>
      <c r="GL46" s="167"/>
      <c r="GM46" s="167"/>
      <c r="GN46" s="167"/>
      <c r="GO46" s="167"/>
      <c r="GP46" s="167"/>
      <c r="GQ46" s="167"/>
      <c r="GR46" s="167"/>
      <c r="GS46" s="167"/>
      <c r="GT46" s="167"/>
      <c r="GU46" s="167"/>
      <c r="GV46" s="167"/>
      <c r="GW46" s="167"/>
      <c r="GX46" s="167"/>
      <c r="GY46" s="167"/>
      <c r="GZ46" s="167"/>
      <c r="HA46" s="167"/>
      <c r="HB46" s="167"/>
      <c r="HC46" s="167"/>
      <c r="HD46" s="167"/>
      <c r="HE46" s="167"/>
      <c r="HF46" s="167"/>
      <c r="HG46" s="167"/>
      <c r="HH46" s="167"/>
      <c r="HI46" s="167"/>
      <c r="HJ46" s="167"/>
      <c r="HK46" s="167"/>
      <c r="HL46" s="167"/>
      <c r="HM46" s="167"/>
      <c r="HN46" s="167"/>
      <c r="HO46" s="167"/>
      <c r="HP46" s="167"/>
      <c r="HQ46" s="167"/>
      <c r="HR46" s="167"/>
      <c r="HS46" s="167"/>
      <c r="HT46" s="167"/>
      <c r="HU46" s="167"/>
      <c r="HV46" s="167"/>
      <c r="HW46" s="167"/>
      <c r="HX46" s="167"/>
      <c r="HY46" s="167"/>
      <c r="HZ46" s="167"/>
      <c r="IA46" s="167"/>
      <c r="IB46" s="167"/>
      <c r="IC46" s="167"/>
      <c r="ID46" s="167"/>
      <c r="IE46" s="167"/>
      <c r="IF46" s="167"/>
      <c r="IG46" s="167"/>
      <c r="IH46" s="167"/>
    </row>
    <row r="47" spans="1:242" s="189" customFormat="1" ht="58.5" customHeight="1">
      <c r="A47" s="204"/>
      <c r="B47" s="204"/>
      <c r="C47" s="373">
        <v>36</v>
      </c>
      <c r="D47" s="383" t="s">
        <v>197</v>
      </c>
      <c r="E47" s="291">
        <v>44880</v>
      </c>
      <c r="F47" s="291">
        <v>44923</v>
      </c>
      <c r="G47" s="306">
        <v>30.55</v>
      </c>
      <c r="H47" s="306"/>
      <c r="I47" s="293">
        <v>30.55</v>
      </c>
      <c r="J47" s="293"/>
      <c r="K47" s="294" t="s">
        <v>259</v>
      </c>
      <c r="L47" s="366">
        <v>23421.766759999999</v>
      </c>
      <c r="M47" s="372">
        <v>8459.3191700000007</v>
      </c>
      <c r="N47" s="372"/>
      <c r="O47" s="372"/>
      <c r="P47" s="372"/>
      <c r="Q47" s="372"/>
      <c r="R47" s="372">
        <v>598.44758999999999</v>
      </c>
      <c r="S47" s="372">
        <v>14364</v>
      </c>
      <c r="T47" s="368">
        <v>8459.3191700000007</v>
      </c>
      <c r="U47" s="368"/>
      <c r="V47" s="368"/>
      <c r="W47" s="368"/>
      <c r="X47" s="368"/>
      <c r="Y47" s="368">
        <v>598.44758999999999</v>
      </c>
      <c r="Z47" s="368">
        <v>14364</v>
      </c>
      <c r="AA47" s="368">
        <v>23421.766759999999</v>
      </c>
      <c r="AB47" s="282"/>
      <c r="AC47" s="165"/>
      <c r="AD47" s="176"/>
      <c r="AE47" s="165"/>
      <c r="AF47" s="165"/>
      <c r="AG47" s="165"/>
      <c r="AH47" s="165"/>
      <c r="AI47" s="165"/>
      <c r="AJ47" s="165"/>
      <c r="AK47" s="179"/>
      <c r="AL47" s="179"/>
      <c r="AM47" s="165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90"/>
      <c r="BU47" s="190"/>
      <c r="BV47" s="190"/>
      <c r="BW47" s="190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1"/>
      <c r="CN47" s="190"/>
      <c r="CO47" s="190"/>
      <c r="CP47" s="190"/>
      <c r="CQ47" s="190"/>
      <c r="CR47" s="190"/>
      <c r="CS47" s="190"/>
      <c r="CT47" s="190"/>
      <c r="CU47" s="190"/>
      <c r="CV47" s="190"/>
      <c r="CW47" s="190"/>
      <c r="CX47" s="190"/>
      <c r="CY47" s="190"/>
      <c r="CZ47" s="190"/>
      <c r="DA47" s="190"/>
      <c r="DB47" s="190"/>
      <c r="DC47" s="190"/>
      <c r="DD47" s="190"/>
      <c r="DE47" s="190"/>
      <c r="DF47" s="190"/>
      <c r="DG47" s="190"/>
      <c r="DH47" s="190"/>
      <c r="DI47" s="190"/>
      <c r="DJ47" s="190"/>
      <c r="DK47" s="190"/>
      <c r="DL47" s="190"/>
      <c r="DM47" s="190"/>
      <c r="DN47" s="190"/>
      <c r="DO47" s="190"/>
      <c r="DP47" s="190"/>
      <c r="DQ47" s="190"/>
      <c r="DR47" s="190"/>
      <c r="DS47" s="190"/>
      <c r="DT47" s="190"/>
      <c r="DU47" s="190"/>
      <c r="DV47" s="190"/>
      <c r="DW47" s="190"/>
      <c r="DX47" s="190"/>
      <c r="DY47" s="190"/>
      <c r="DZ47" s="190"/>
      <c r="EA47" s="190"/>
      <c r="EB47" s="190"/>
      <c r="EC47" s="190"/>
      <c r="ED47" s="190"/>
      <c r="EE47" s="190"/>
      <c r="EF47" s="190"/>
      <c r="EG47" s="190"/>
      <c r="EH47" s="192"/>
      <c r="EI47" s="190"/>
      <c r="EJ47" s="192"/>
      <c r="EK47" s="190"/>
      <c r="EL47" s="190"/>
      <c r="EM47" s="190"/>
      <c r="EN47" s="190"/>
      <c r="EO47" s="190"/>
      <c r="EP47" s="190"/>
      <c r="EQ47" s="190"/>
      <c r="ER47" s="190"/>
      <c r="ES47" s="190"/>
      <c r="ET47" s="190"/>
      <c r="EU47" s="190"/>
      <c r="EV47" s="190"/>
      <c r="EW47" s="190"/>
      <c r="EX47" s="190"/>
      <c r="EY47" s="190"/>
      <c r="EZ47" s="190"/>
      <c r="FA47" s="190"/>
      <c r="FB47" s="190"/>
      <c r="FC47" s="190"/>
      <c r="FD47" s="190"/>
      <c r="FE47" s="190"/>
      <c r="FF47" s="190"/>
      <c r="FG47" s="190"/>
      <c r="FH47" s="190"/>
      <c r="FI47" s="190"/>
      <c r="FJ47" s="190"/>
      <c r="FK47" s="190"/>
      <c r="FL47" s="190"/>
      <c r="FM47" s="190"/>
      <c r="FN47" s="190"/>
      <c r="FO47" s="190"/>
      <c r="FP47" s="190"/>
      <c r="FQ47" s="190"/>
      <c r="FR47" s="190"/>
      <c r="FS47" s="190"/>
      <c r="FT47" s="190"/>
      <c r="FU47" s="190"/>
      <c r="FV47" s="190"/>
      <c r="FW47" s="190"/>
      <c r="FX47" s="190"/>
      <c r="FY47" s="190"/>
      <c r="FZ47" s="190"/>
      <c r="GA47" s="190"/>
      <c r="GB47" s="190"/>
      <c r="GC47" s="190"/>
      <c r="GD47" s="190"/>
      <c r="GE47" s="190"/>
      <c r="GF47" s="190"/>
      <c r="GG47" s="190"/>
      <c r="GH47" s="190"/>
      <c r="GI47" s="190"/>
      <c r="GJ47" s="190"/>
      <c r="GK47" s="190"/>
      <c r="GL47" s="190"/>
      <c r="GM47" s="190"/>
      <c r="GN47" s="190"/>
      <c r="GO47" s="190"/>
      <c r="GP47" s="190"/>
      <c r="GQ47" s="190"/>
      <c r="GR47" s="190"/>
      <c r="GS47" s="190"/>
      <c r="GT47" s="190"/>
      <c r="GU47" s="190"/>
      <c r="GV47" s="190"/>
      <c r="GW47" s="190"/>
      <c r="GX47" s="190"/>
      <c r="GY47" s="190"/>
      <c r="GZ47" s="190"/>
      <c r="HA47" s="190"/>
      <c r="HB47" s="190"/>
      <c r="HC47" s="190"/>
      <c r="HD47" s="190"/>
      <c r="HE47" s="190"/>
      <c r="HF47" s="190"/>
      <c r="HG47" s="190"/>
      <c r="HH47" s="190"/>
      <c r="HI47" s="190"/>
      <c r="HJ47" s="190"/>
      <c r="HK47" s="190"/>
      <c r="HL47" s="190"/>
      <c r="HM47" s="190"/>
      <c r="HN47" s="190"/>
      <c r="HO47" s="190"/>
      <c r="HP47" s="190"/>
      <c r="HQ47" s="190"/>
      <c r="HR47" s="190"/>
      <c r="HS47" s="190"/>
      <c r="HT47" s="190"/>
      <c r="HU47" s="190"/>
      <c r="HV47" s="190"/>
      <c r="HW47" s="190"/>
      <c r="HX47" s="190"/>
      <c r="HY47" s="190"/>
      <c r="HZ47" s="190"/>
      <c r="IA47" s="190"/>
      <c r="IB47" s="190"/>
      <c r="IC47" s="190"/>
      <c r="ID47" s="190"/>
      <c r="IE47" s="190"/>
      <c r="IF47" s="190"/>
      <c r="IG47" s="190"/>
      <c r="IH47" s="190"/>
    </row>
    <row r="48" spans="1:242" s="165" customFormat="1" ht="60">
      <c r="A48" s="204"/>
      <c r="B48" s="204"/>
      <c r="C48" s="373">
        <v>37</v>
      </c>
      <c r="D48" s="296" t="s">
        <v>155</v>
      </c>
      <c r="E48" s="291">
        <v>44791</v>
      </c>
      <c r="F48" s="297" t="s">
        <v>239</v>
      </c>
      <c r="G48" s="293"/>
      <c r="H48" s="306">
        <v>1.5</v>
      </c>
      <c r="I48" s="293"/>
      <c r="J48" s="293">
        <v>1.5</v>
      </c>
      <c r="K48" s="298" t="s">
        <v>206</v>
      </c>
      <c r="L48" s="366">
        <v>38158.369019999998</v>
      </c>
      <c r="M48" s="368">
        <v>28158.369019999998</v>
      </c>
      <c r="N48" s="368">
        <v>10000</v>
      </c>
      <c r="O48" s="368"/>
      <c r="P48" s="368"/>
      <c r="Q48" s="368"/>
      <c r="R48" s="368"/>
      <c r="S48" s="368"/>
      <c r="T48" s="368">
        <v>28158.369019999998</v>
      </c>
      <c r="U48" s="368">
        <v>10000</v>
      </c>
      <c r="V48" s="368"/>
      <c r="W48" s="368"/>
      <c r="X48" s="368"/>
      <c r="Y48" s="368"/>
      <c r="Z48" s="368"/>
      <c r="AA48" s="368">
        <v>38158.369019999998</v>
      </c>
      <c r="AB48" s="282"/>
      <c r="AD48" s="176"/>
      <c r="AK48" s="179"/>
      <c r="AL48" s="179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8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67"/>
      <c r="DI48" s="167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67"/>
      <c r="DW48" s="167"/>
      <c r="DX48" s="167"/>
      <c r="DY48" s="167"/>
      <c r="DZ48" s="167"/>
      <c r="EA48" s="167"/>
      <c r="EB48" s="167"/>
      <c r="EC48" s="167"/>
      <c r="ED48" s="167"/>
      <c r="EE48" s="167"/>
      <c r="EF48" s="167"/>
      <c r="EG48" s="167"/>
      <c r="EH48" s="169"/>
      <c r="EI48" s="167"/>
      <c r="EJ48" s="169"/>
      <c r="EK48" s="167"/>
      <c r="EL48" s="167"/>
      <c r="EM48" s="167"/>
      <c r="EN48" s="167"/>
      <c r="EO48" s="167"/>
      <c r="EP48" s="167"/>
      <c r="EQ48" s="167"/>
      <c r="ER48" s="167"/>
      <c r="ES48" s="167"/>
      <c r="ET48" s="167"/>
      <c r="EU48" s="167"/>
      <c r="EV48" s="167"/>
      <c r="EW48" s="167"/>
      <c r="EX48" s="167"/>
      <c r="EY48" s="167"/>
      <c r="EZ48" s="167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  <c r="FM48" s="167"/>
      <c r="FN48" s="167"/>
      <c r="FO48" s="167"/>
      <c r="FP48" s="167"/>
      <c r="FQ48" s="167"/>
      <c r="FR48" s="167"/>
      <c r="FS48" s="167"/>
      <c r="FT48" s="167"/>
      <c r="FU48" s="167"/>
      <c r="FV48" s="167"/>
      <c r="FW48" s="167"/>
      <c r="FX48" s="167"/>
      <c r="FY48" s="167"/>
      <c r="FZ48" s="167"/>
      <c r="GA48" s="167"/>
      <c r="GB48" s="167"/>
      <c r="GC48" s="167"/>
      <c r="GD48" s="167"/>
      <c r="GE48" s="167"/>
      <c r="GF48" s="167"/>
      <c r="GG48" s="167"/>
      <c r="GH48" s="167"/>
      <c r="GI48" s="167"/>
      <c r="GJ48" s="167"/>
      <c r="GK48" s="167"/>
      <c r="GL48" s="167"/>
      <c r="GM48" s="167"/>
      <c r="GN48" s="167"/>
      <c r="GO48" s="167"/>
      <c r="GP48" s="167"/>
      <c r="GQ48" s="167"/>
      <c r="GR48" s="167"/>
      <c r="GS48" s="167"/>
      <c r="GT48" s="167"/>
      <c r="GU48" s="167"/>
      <c r="GV48" s="167"/>
      <c r="GW48" s="167"/>
      <c r="GX48" s="167"/>
      <c r="GY48" s="167"/>
      <c r="GZ48" s="167"/>
      <c r="HA48" s="167"/>
      <c r="HB48" s="167"/>
      <c r="HC48" s="167"/>
      <c r="HD48" s="167"/>
      <c r="HE48" s="167"/>
      <c r="HF48" s="167"/>
      <c r="HG48" s="167"/>
      <c r="HH48" s="167"/>
      <c r="HI48" s="167"/>
      <c r="HJ48" s="167"/>
      <c r="HK48" s="167"/>
      <c r="HL48" s="167"/>
      <c r="HM48" s="167"/>
      <c r="HN48" s="167"/>
      <c r="HO48" s="167"/>
      <c r="HP48" s="167"/>
      <c r="HQ48" s="167"/>
      <c r="HR48" s="167"/>
      <c r="HS48" s="167"/>
      <c r="HT48" s="167"/>
      <c r="HU48" s="167"/>
      <c r="HV48" s="167"/>
      <c r="HW48" s="167"/>
      <c r="HX48" s="167"/>
      <c r="HY48" s="167"/>
      <c r="HZ48" s="167"/>
      <c r="IA48" s="167"/>
      <c r="IB48" s="167"/>
      <c r="IC48" s="167"/>
      <c r="ID48" s="167"/>
      <c r="IE48" s="167"/>
      <c r="IF48" s="167"/>
      <c r="IG48" s="167"/>
      <c r="IH48" s="167"/>
    </row>
    <row r="49" spans="1:242" s="165" customFormat="1" ht="52.5" customHeight="1">
      <c r="A49" s="204"/>
      <c r="B49" s="204"/>
      <c r="C49" s="389">
        <v>38</v>
      </c>
      <c r="D49" s="290" t="s">
        <v>156</v>
      </c>
      <c r="E49" s="291">
        <v>44804</v>
      </c>
      <c r="F49" s="292">
        <v>44804</v>
      </c>
      <c r="G49" s="293"/>
      <c r="H49" s="293">
        <v>4.5</v>
      </c>
      <c r="I49" s="293"/>
      <c r="J49" s="293">
        <v>4.5</v>
      </c>
      <c r="K49" s="294" t="s">
        <v>215</v>
      </c>
      <c r="L49" s="366">
        <v>75485.265809999997</v>
      </c>
      <c r="M49" s="368">
        <v>45611.465810000002</v>
      </c>
      <c r="N49" s="368">
        <v>29873.8</v>
      </c>
      <c r="O49" s="368"/>
      <c r="P49" s="368"/>
      <c r="Q49" s="368"/>
      <c r="R49" s="368"/>
      <c r="S49" s="368"/>
      <c r="T49" s="368">
        <v>45611.465810000002</v>
      </c>
      <c r="U49" s="368">
        <v>29873.8</v>
      </c>
      <c r="V49" s="368"/>
      <c r="W49" s="368"/>
      <c r="X49" s="368"/>
      <c r="Y49" s="368"/>
      <c r="Z49" s="368"/>
      <c r="AA49" s="368">
        <v>75485.265809999997</v>
      </c>
      <c r="AB49" s="282"/>
      <c r="AD49" s="176"/>
      <c r="AK49" s="179"/>
      <c r="AL49" s="179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8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9"/>
      <c r="EI49" s="167"/>
      <c r="EJ49" s="169"/>
      <c r="EK49" s="167"/>
      <c r="EL49" s="167"/>
      <c r="EM49" s="167"/>
      <c r="EN49" s="167"/>
      <c r="EO49" s="167"/>
      <c r="EP49" s="167"/>
      <c r="EQ49" s="167"/>
      <c r="ER49" s="167"/>
      <c r="ES49" s="167"/>
      <c r="ET49" s="167"/>
      <c r="EU49" s="167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  <c r="FM49" s="167"/>
      <c r="FN49" s="167"/>
      <c r="FO49" s="167"/>
      <c r="FP49" s="167"/>
      <c r="FQ49" s="167"/>
      <c r="FR49" s="167"/>
      <c r="FS49" s="167"/>
      <c r="FT49" s="167"/>
      <c r="FU49" s="167"/>
      <c r="FV49" s="167"/>
      <c r="FW49" s="167"/>
      <c r="FX49" s="167"/>
      <c r="FY49" s="167"/>
      <c r="FZ49" s="167"/>
      <c r="GA49" s="167"/>
      <c r="GB49" s="167"/>
      <c r="GC49" s="167"/>
      <c r="GD49" s="167"/>
      <c r="GE49" s="167"/>
      <c r="GF49" s="167"/>
      <c r="GG49" s="167"/>
      <c r="GH49" s="167"/>
      <c r="GI49" s="167"/>
      <c r="GJ49" s="167"/>
      <c r="GK49" s="167"/>
      <c r="GL49" s="167"/>
      <c r="GM49" s="167"/>
      <c r="GN49" s="167"/>
      <c r="GO49" s="167"/>
      <c r="GP49" s="167"/>
      <c r="GQ49" s="167"/>
      <c r="GR49" s="167"/>
      <c r="GS49" s="167"/>
      <c r="GT49" s="167"/>
      <c r="GU49" s="167"/>
      <c r="GV49" s="167"/>
      <c r="GW49" s="167"/>
      <c r="GX49" s="167"/>
      <c r="GY49" s="167"/>
      <c r="GZ49" s="167"/>
      <c r="HA49" s="167"/>
      <c r="HB49" s="167"/>
      <c r="HC49" s="167"/>
      <c r="HD49" s="167"/>
      <c r="HE49" s="167"/>
      <c r="HF49" s="167"/>
      <c r="HG49" s="167"/>
      <c r="HH49" s="167"/>
      <c r="HI49" s="167"/>
      <c r="HJ49" s="167"/>
      <c r="HK49" s="167"/>
      <c r="HL49" s="167"/>
      <c r="HM49" s="167"/>
      <c r="HN49" s="167"/>
      <c r="HO49" s="167"/>
      <c r="HP49" s="167"/>
      <c r="HQ49" s="167"/>
      <c r="HR49" s="167"/>
      <c r="HS49" s="167"/>
      <c r="HT49" s="167"/>
      <c r="HU49" s="167"/>
      <c r="HV49" s="167"/>
      <c r="HW49" s="167"/>
      <c r="HX49" s="167"/>
      <c r="HY49" s="167"/>
      <c r="HZ49" s="167"/>
      <c r="IA49" s="167"/>
      <c r="IB49" s="167"/>
      <c r="IC49" s="167"/>
      <c r="ID49" s="167"/>
      <c r="IE49" s="167"/>
      <c r="IF49" s="167"/>
      <c r="IG49" s="167"/>
      <c r="IH49" s="167"/>
    </row>
    <row r="50" spans="1:242" s="165" customFormat="1" ht="45">
      <c r="A50" s="204"/>
      <c r="B50" s="204"/>
      <c r="C50" s="373">
        <v>39</v>
      </c>
      <c r="D50" s="296" t="s">
        <v>202</v>
      </c>
      <c r="E50" s="291">
        <v>44783</v>
      </c>
      <c r="F50" s="297">
        <v>44889</v>
      </c>
      <c r="G50" s="293"/>
      <c r="H50" s="293">
        <v>2</v>
      </c>
      <c r="I50" s="293"/>
      <c r="J50" s="293">
        <v>2</v>
      </c>
      <c r="K50" s="298" t="s">
        <v>216</v>
      </c>
      <c r="L50" s="366">
        <v>15774.0124</v>
      </c>
      <c r="M50" s="368">
        <v>3260.2123999999999</v>
      </c>
      <c r="N50" s="368">
        <v>12513.8</v>
      </c>
      <c r="O50" s="368"/>
      <c r="P50" s="368"/>
      <c r="Q50" s="368"/>
      <c r="R50" s="368"/>
      <c r="S50" s="368"/>
      <c r="T50" s="368">
        <v>3260.2123999999999</v>
      </c>
      <c r="U50" s="368">
        <v>12513.8</v>
      </c>
      <c r="V50" s="368"/>
      <c r="W50" s="368"/>
      <c r="X50" s="368"/>
      <c r="Y50" s="368"/>
      <c r="Z50" s="368"/>
      <c r="AA50" s="368">
        <v>15774.0124</v>
      </c>
      <c r="AB50" s="282"/>
      <c r="AD50" s="176"/>
      <c r="AK50" s="179"/>
      <c r="AL50" s="179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8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167"/>
      <c r="DH50" s="167"/>
      <c r="DI50" s="167"/>
      <c r="DJ50" s="167"/>
      <c r="DK50" s="167"/>
      <c r="DL50" s="167"/>
      <c r="DM50" s="167"/>
      <c r="DN50" s="167"/>
      <c r="DO50" s="167"/>
      <c r="DP50" s="167"/>
      <c r="DQ50" s="167"/>
      <c r="DR50" s="167"/>
      <c r="DS50" s="167"/>
      <c r="DT50" s="167"/>
      <c r="DU50" s="167"/>
      <c r="DV50" s="167"/>
      <c r="DW50" s="167"/>
      <c r="DX50" s="167"/>
      <c r="DY50" s="167"/>
      <c r="DZ50" s="167"/>
      <c r="EA50" s="167"/>
      <c r="EB50" s="167"/>
      <c r="EC50" s="167"/>
      <c r="ED50" s="167"/>
      <c r="EE50" s="167"/>
      <c r="EF50" s="167"/>
      <c r="EG50" s="167"/>
      <c r="EH50" s="169"/>
      <c r="EI50" s="167"/>
      <c r="EJ50" s="169"/>
      <c r="EK50" s="167"/>
      <c r="EL50" s="167"/>
      <c r="EM50" s="167"/>
      <c r="EN50" s="167"/>
      <c r="EO50" s="167"/>
      <c r="EP50" s="167"/>
      <c r="EQ50" s="167"/>
      <c r="ER50" s="167"/>
      <c r="ES50" s="167"/>
      <c r="ET50" s="167"/>
      <c r="EU50" s="167"/>
      <c r="EV50" s="167"/>
      <c r="EW50" s="167"/>
      <c r="EX50" s="167"/>
      <c r="EY50" s="167"/>
      <c r="EZ50" s="167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  <c r="FM50" s="167"/>
      <c r="FN50" s="167"/>
      <c r="FO50" s="167"/>
      <c r="FP50" s="167"/>
      <c r="FQ50" s="167"/>
      <c r="FR50" s="167"/>
      <c r="FS50" s="167"/>
      <c r="FT50" s="167"/>
      <c r="FU50" s="167"/>
      <c r="FV50" s="167"/>
      <c r="FW50" s="167"/>
      <c r="FX50" s="167"/>
      <c r="FY50" s="167"/>
      <c r="FZ50" s="167"/>
      <c r="GA50" s="167"/>
      <c r="GB50" s="167"/>
      <c r="GC50" s="167"/>
      <c r="GD50" s="167"/>
      <c r="GE50" s="167"/>
      <c r="GF50" s="167"/>
      <c r="GG50" s="167"/>
      <c r="GH50" s="167"/>
      <c r="GI50" s="167"/>
      <c r="GJ50" s="167"/>
      <c r="GK50" s="167"/>
      <c r="GL50" s="167"/>
      <c r="GM50" s="167"/>
      <c r="GN50" s="167"/>
      <c r="GO50" s="167"/>
      <c r="GP50" s="167"/>
      <c r="GQ50" s="167"/>
      <c r="GR50" s="167"/>
      <c r="GS50" s="167"/>
      <c r="GT50" s="167"/>
      <c r="GU50" s="167"/>
      <c r="GV50" s="167"/>
      <c r="GW50" s="167"/>
      <c r="GX50" s="167"/>
      <c r="GY50" s="167"/>
      <c r="GZ50" s="167"/>
      <c r="HA50" s="167"/>
      <c r="HB50" s="167"/>
      <c r="HC50" s="167"/>
      <c r="HD50" s="167"/>
      <c r="HE50" s="167"/>
      <c r="HF50" s="167"/>
      <c r="HG50" s="167"/>
      <c r="HH50" s="167"/>
      <c r="HI50" s="167"/>
      <c r="HJ50" s="167"/>
      <c r="HK50" s="167"/>
      <c r="HL50" s="167"/>
      <c r="HM50" s="167"/>
      <c r="HN50" s="167"/>
      <c r="HO50" s="167"/>
      <c r="HP50" s="167"/>
      <c r="HQ50" s="167"/>
      <c r="HR50" s="167"/>
      <c r="HS50" s="167"/>
      <c r="HT50" s="167"/>
      <c r="HU50" s="167"/>
      <c r="HV50" s="167"/>
      <c r="HW50" s="167"/>
      <c r="HX50" s="167"/>
      <c r="HY50" s="167"/>
      <c r="HZ50" s="167"/>
      <c r="IA50" s="167"/>
      <c r="IB50" s="167"/>
      <c r="IC50" s="167"/>
      <c r="ID50" s="167"/>
      <c r="IE50" s="167"/>
      <c r="IF50" s="167"/>
      <c r="IG50" s="167"/>
      <c r="IH50" s="167"/>
    </row>
    <row r="51" spans="1:242" s="165" customFormat="1" ht="45">
      <c r="A51" s="204"/>
      <c r="B51" s="204"/>
      <c r="C51" s="373">
        <v>40</v>
      </c>
      <c r="D51" s="296" t="s">
        <v>159</v>
      </c>
      <c r="E51" s="299">
        <v>44833</v>
      </c>
      <c r="F51" s="292">
        <v>44825</v>
      </c>
      <c r="G51" s="293"/>
      <c r="H51" s="293">
        <v>4</v>
      </c>
      <c r="I51" s="293"/>
      <c r="J51" s="293">
        <v>4</v>
      </c>
      <c r="K51" s="300" t="s">
        <v>217</v>
      </c>
      <c r="L51" s="366">
        <v>59914.758180000004</v>
      </c>
      <c r="M51" s="368">
        <v>6789.7581799999998</v>
      </c>
      <c r="N51" s="368"/>
      <c r="O51" s="368"/>
      <c r="P51" s="368"/>
      <c r="Q51" s="368"/>
      <c r="R51" s="368">
        <v>2125</v>
      </c>
      <c r="S51" s="368">
        <v>51000</v>
      </c>
      <c r="T51" s="368">
        <v>6789.7581799999998</v>
      </c>
      <c r="U51" s="368"/>
      <c r="V51" s="368"/>
      <c r="W51" s="368"/>
      <c r="X51" s="368"/>
      <c r="Y51" s="368">
        <v>2125</v>
      </c>
      <c r="Z51" s="368">
        <v>51000</v>
      </c>
      <c r="AA51" s="368">
        <v>59914.758180000004</v>
      </c>
      <c r="AB51" s="282"/>
      <c r="AD51" s="176"/>
      <c r="AK51" s="179"/>
      <c r="AL51" s="179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8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7"/>
      <c r="EC51" s="167"/>
      <c r="ED51" s="167"/>
      <c r="EE51" s="167"/>
      <c r="EF51" s="167"/>
      <c r="EG51" s="167"/>
      <c r="EH51" s="169"/>
      <c r="EI51" s="167"/>
      <c r="EJ51" s="169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167"/>
      <c r="EW51" s="167"/>
      <c r="EX51" s="167"/>
      <c r="EY51" s="167"/>
      <c r="EZ51" s="167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  <c r="FM51" s="167"/>
      <c r="FN51" s="167"/>
      <c r="FO51" s="167"/>
      <c r="FP51" s="167"/>
      <c r="FQ51" s="167"/>
      <c r="FR51" s="167"/>
      <c r="FS51" s="167"/>
      <c r="FT51" s="167"/>
      <c r="FU51" s="167"/>
      <c r="FV51" s="167"/>
      <c r="FW51" s="167"/>
      <c r="FX51" s="167"/>
      <c r="FY51" s="167"/>
      <c r="FZ51" s="167"/>
      <c r="GA51" s="167"/>
      <c r="GB51" s="167"/>
      <c r="GC51" s="167"/>
      <c r="GD51" s="167"/>
      <c r="GE51" s="167"/>
      <c r="GF51" s="167"/>
      <c r="GG51" s="167"/>
      <c r="GH51" s="167"/>
      <c r="GI51" s="167"/>
      <c r="GJ51" s="167"/>
      <c r="GK51" s="167"/>
      <c r="GL51" s="167"/>
      <c r="GM51" s="167"/>
      <c r="GN51" s="167"/>
      <c r="GO51" s="167"/>
      <c r="GP51" s="167"/>
      <c r="GQ51" s="167"/>
      <c r="GR51" s="167"/>
      <c r="GS51" s="167"/>
      <c r="GT51" s="167"/>
      <c r="GU51" s="167"/>
      <c r="GV51" s="167"/>
      <c r="GW51" s="167"/>
      <c r="GX51" s="167"/>
      <c r="GY51" s="167"/>
      <c r="GZ51" s="167"/>
      <c r="HA51" s="167"/>
      <c r="HB51" s="167"/>
      <c r="HC51" s="167"/>
      <c r="HD51" s="167"/>
      <c r="HE51" s="167"/>
      <c r="HF51" s="167"/>
      <c r="HG51" s="167"/>
      <c r="HH51" s="167"/>
      <c r="HI51" s="167"/>
      <c r="HJ51" s="167"/>
      <c r="HK51" s="167"/>
      <c r="HL51" s="167"/>
      <c r="HM51" s="167"/>
      <c r="HN51" s="167"/>
      <c r="HO51" s="167"/>
      <c r="HP51" s="167"/>
      <c r="HQ51" s="167"/>
      <c r="HR51" s="167"/>
      <c r="HS51" s="167"/>
      <c r="HT51" s="167"/>
      <c r="HU51" s="167"/>
      <c r="HV51" s="167"/>
      <c r="HW51" s="167"/>
      <c r="HX51" s="167"/>
      <c r="HY51" s="167"/>
      <c r="HZ51" s="167"/>
      <c r="IA51" s="167"/>
      <c r="IB51" s="167"/>
      <c r="IC51" s="167"/>
      <c r="ID51" s="167"/>
      <c r="IE51" s="167"/>
      <c r="IF51" s="167"/>
      <c r="IG51" s="167"/>
      <c r="IH51" s="167"/>
    </row>
    <row r="52" spans="1:242" s="165" customFormat="1" ht="45">
      <c r="A52" s="204"/>
      <c r="B52" s="204"/>
      <c r="C52" s="373">
        <v>41</v>
      </c>
      <c r="D52" s="296" t="s">
        <v>198</v>
      </c>
      <c r="E52" s="299">
        <v>44804</v>
      </c>
      <c r="F52" s="292">
        <v>44861</v>
      </c>
      <c r="G52" s="293"/>
      <c r="H52" s="293">
        <v>1</v>
      </c>
      <c r="I52" s="293"/>
      <c r="J52" s="293">
        <v>1</v>
      </c>
      <c r="K52" s="300" t="s">
        <v>285</v>
      </c>
      <c r="L52" s="366">
        <v>16339.97</v>
      </c>
      <c r="M52" s="368">
        <v>1339.97</v>
      </c>
      <c r="N52" s="368"/>
      <c r="O52" s="368"/>
      <c r="P52" s="368"/>
      <c r="Q52" s="368"/>
      <c r="R52" s="368">
        <v>600</v>
      </c>
      <c r="S52" s="368">
        <v>14400</v>
      </c>
      <c r="T52" s="368">
        <v>1339.97</v>
      </c>
      <c r="U52" s="368"/>
      <c r="V52" s="368"/>
      <c r="W52" s="368"/>
      <c r="X52" s="368"/>
      <c r="Y52" s="368">
        <v>600</v>
      </c>
      <c r="Z52" s="368">
        <v>14400</v>
      </c>
      <c r="AA52" s="368">
        <v>16339.97</v>
      </c>
      <c r="AB52" s="282"/>
      <c r="AD52" s="176"/>
      <c r="AK52" s="179"/>
      <c r="AL52" s="179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8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7"/>
      <c r="EB52" s="167"/>
      <c r="EC52" s="167"/>
      <c r="ED52" s="167"/>
      <c r="EE52" s="167"/>
      <c r="EF52" s="167"/>
      <c r="EG52" s="167"/>
      <c r="EH52" s="169"/>
      <c r="EI52" s="167"/>
      <c r="EJ52" s="169"/>
      <c r="EK52" s="167"/>
      <c r="EL52" s="167"/>
      <c r="EM52" s="167"/>
      <c r="EN52" s="167"/>
      <c r="EO52" s="167"/>
      <c r="EP52" s="167"/>
      <c r="EQ52" s="167"/>
      <c r="ER52" s="167"/>
      <c r="ES52" s="167"/>
      <c r="ET52" s="167"/>
      <c r="EU52" s="167"/>
      <c r="EV52" s="167"/>
      <c r="EW52" s="167"/>
      <c r="EX52" s="167"/>
      <c r="EY52" s="167"/>
      <c r="EZ52" s="167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  <c r="FM52" s="167"/>
      <c r="FN52" s="167"/>
      <c r="FO52" s="167"/>
      <c r="FP52" s="167"/>
      <c r="FQ52" s="167"/>
      <c r="FR52" s="167"/>
      <c r="FS52" s="167"/>
      <c r="FT52" s="167"/>
      <c r="FU52" s="167"/>
      <c r="FV52" s="167"/>
      <c r="FW52" s="167"/>
      <c r="FX52" s="167"/>
      <c r="FY52" s="167"/>
      <c r="FZ52" s="167"/>
      <c r="GA52" s="167"/>
      <c r="GB52" s="167"/>
      <c r="GC52" s="167"/>
      <c r="GD52" s="167"/>
      <c r="GE52" s="167"/>
      <c r="GF52" s="167"/>
      <c r="GG52" s="167"/>
      <c r="GH52" s="167"/>
      <c r="GI52" s="167"/>
      <c r="GJ52" s="167"/>
      <c r="GK52" s="167"/>
      <c r="GL52" s="167"/>
      <c r="GM52" s="167"/>
      <c r="GN52" s="167"/>
      <c r="GO52" s="167"/>
      <c r="GP52" s="167"/>
      <c r="GQ52" s="167"/>
      <c r="GR52" s="167"/>
      <c r="GS52" s="167"/>
      <c r="GT52" s="167"/>
      <c r="GU52" s="167"/>
      <c r="GV52" s="167"/>
      <c r="GW52" s="167"/>
      <c r="GX52" s="167"/>
      <c r="GY52" s="167"/>
      <c r="GZ52" s="167"/>
      <c r="HA52" s="167"/>
      <c r="HB52" s="167"/>
      <c r="HC52" s="167"/>
      <c r="HD52" s="167"/>
      <c r="HE52" s="167"/>
      <c r="HF52" s="167"/>
      <c r="HG52" s="167"/>
      <c r="HH52" s="167"/>
      <c r="HI52" s="167"/>
      <c r="HJ52" s="167"/>
      <c r="HK52" s="167"/>
      <c r="HL52" s="167"/>
      <c r="HM52" s="167"/>
      <c r="HN52" s="167"/>
      <c r="HO52" s="167"/>
      <c r="HP52" s="167"/>
      <c r="HQ52" s="167"/>
      <c r="HR52" s="167"/>
      <c r="HS52" s="167"/>
      <c r="HT52" s="167"/>
      <c r="HU52" s="167"/>
      <c r="HV52" s="167"/>
      <c r="HW52" s="167"/>
      <c r="HX52" s="167"/>
      <c r="HY52" s="167"/>
      <c r="HZ52" s="167"/>
      <c r="IA52" s="167"/>
      <c r="IB52" s="167"/>
      <c r="IC52" s="167"/>
      <c r="ID52" s="167"/>
      <c r="IE52" s="167"/>
      <c r="IF52" s="167"/>
      <c r="IG52" s="167"/>
      <c r="IH52" s="167"/>
    </row>
    <row r="53" spans="1:242" s="189" customFormat="1" ht="60">
      <c r="A53" s="204"/>
      <c r="B53" s="204"/>
      <c r="C53" s="373">
        <v>42</v>
      </c>
      <c r="D53" s="296" t="s">
        <v>199</v>
      </c>
      <c r="E53" s="299">
        <v>44883</v>
      </c>
      <c r="F53" s="292">
        <v>44883</v>
      </c>
      <c r="G53" s="293">
        <v>36.700000000000003</v>
      </c>
      <c r="H53" s="293"/>
      <c r="I53" s="293">
        <v>36.700000000000003</v>
      </c>
      <c r="J53" s="293"/>
      <c r="K53" s="298" t="s">
        <v>260</v>
      </c>
      <c r="L53" s="366">
        <v>27640.514800000001</v>
      </c>
      <c r="M53" s="368">
        <v>4590.5147999999999</v>
      </c>
      <c r="N53" s="368"/>
      <c r="O53" s="368"/>
      <c r="P53" s="368"/>
      <c r="Q53" s="368"/>
      <c r="R53" s="368">
        <v>922</v>
      </c>
      <c r="S53" s="368">
        <v>22128</v>
      </c>
      <c r="T53" s="368">
        <v>4590.5147999999999</v>
      </c>
      <c r="U53" s="368"/>
      <c r="V53" s="368"/>
      <c r="W53" s="368"/>
      <c r="X53" s="368"/>
      <c r="Y53" s="368">
        <v>922</v>
      </c>
      <c r="Z53" s="368">
        <v>22128</v>
      </c>
      <c r="AA53" s="368">
        <v>27640.514800000001</v>
      </c>
      <c r="AB53" s="282"/>
      <c r="AC53" s="165"/>
      <c r="AD53" s="176"/>
      <c r="AE53" s="165"/>
      <c r="AF53" s="165"/>
      <c r="AG53" s="165"/>
      <c r="AH53" s="165"/>
      <c r="AI53" s="165"/>
      <c r="AJ53" s="165"/>
      <c r="AK53" s="179"/>
      <c r="AL53" s="179"/>
      <c r="AM53" s="165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  <c r="CF53" s="190"/>
      <c r="CG53" s="190"/>
      <c r="CH53" s="190"/>
      <c r="CI53" s="190"/>
      <c r="CJ53" s="190"/>
      <c r="CK53" s="190"/>
      <c r="CL53" s="190"/>
      <c r="CM53" s="191"/>
      <c r="CN53" s="190"/>
      <c r="CO53" s="190"/>
      <c r="CP53" s="190"/>
      <c r="CQ53" s="190"/>
      <c r="CR53" s="190"/>
      <c r="CS53" s="190"/>
      <c r="CT53" s="190"/>
      <c r="CU53" s="190"/>
      <c r="CV53" s="190"/>
      <c r="CW53" s="190"/>
      <c r="CX53" s="190"/>
      <c r="CY53" s="190"/>
      <c r="CZ53" s="190"/>
      <c r="DA53" s="190"/>
      <c r="DB53" s="190"/>
      <c r="DC53" s="190"/>
      <c r="DD53" s="190"/>
      <c r="DE53" s="190"/>
      <c r="DF53" s="190"/>
      <c r="DG53" s="190"/>
      <c r="DH53" s="190"/>
      <c r="DI53" s="190"/>
      <c r="DJ53" s="190"/>
      <c r="DK53" s="190"/>
      <c r="DL53" s="190"/>
      <c r="DM53" s="190"/>
      <c r="DN53" s="190"/>
      <c r="DO53" s="190"/>
      <c r="DP53" s="190"/>
      <c r="DQ53" s="190"/>
      <c r="DR53" s="190"/>
      <c r="DS53" s="190"/>
      <c r="DT53" s="190"/>
      <c r="DU53" s="190"/>
      <c r="DV53" s="190"/>
      <c r="DW53" s="190"/>
      <c r="DX53" s="190"/>
      <c r="DY53" s="190"/>
      <c r="DZ53" s="190"/>
      <c r="EA53" s="190"/>
      <c r="EB53" s="190"/>
      <c r="EC53" s="190"/>
      <c r="ED53" s="190"/>
      <c r="EE53" s="190"/>
      <c r="EF53" s="190"/>
      <c r="EG53" s="190"/>
      <c r="EH53" s="192"/>
      <c r="EI53" s="190"/>
      <c r="EJ53" s="192"/>
      <c r="EK53" s="190"/>
      <c r="EL53" s="190"/>
      <c r="EM53" s="190"/>
      <c r="EN53" s="190"/>
      <c r="EO53" s="190"/>
      <c r="EP53" s="190"/>
      <c r="EQ53" s="190"/>
      <c r="ER53" s="190"/>
      <c r="ES53" s="190"/>
      <c r="ET53" s="190"/>
      <c r="EU53" s="190"/>
      <c r="EV53" s="190"/>
      <c r="EW53" s="190"/>
      <c r="EX53" s="190"/>
      <c r="EY53" s="190"/>
      <c r="EZ53" s="190"/>
      <c r="FA53" s="190"/>
      <c r="FB53" s="190"/>
      <c r="FC53" s="190"/>
      <c r="FD53" s="190"/>
      <c r="FE53" s="190"/>
      <c r="FF53" s="190"/>
      <c r="FG53" s="190"/>
      <c r="FH53" s="190"/>
      <c r="FI53" s="190"/>
      <c r="FJ53" s="190"/>
      <c r="FK53" s="190"/>
      <c r="FL53" s="190"/>
      <c r="FM53" s="190"/>
      <c r="FN53" s="190"/>
      <c r="FO53" s="190"/>
      <c r="FP53" s="190"/>
      <c r="FQ53" s="190"/>
      <c r="FR53" s="190"/>
      <c r="FS53" s="190"/>
      <c r="FT53" s="190"/>
      <c r="FU53" s="190"/>
      <c r="FV53" s="190"/>
      <c r="FW53" s="190"/>
      <c r="FX53" s="190"/>
      <c r="FY53" s="190"/>
      <c r="FZ53" s="190"/>
      <c r="GA53" s="190"/>
      <c r="GB53" s="190"/>
      <c r="GC53" s="190"/>
      <c r="GD53" s="190"/>
      <c r="GE53" s="190"/>
      <c r="GF53" s="190"/>
      <c r="GG53" s="190"/>
      <c r="GH53" s="190"/>
      <c r="GI53" s="190"/>
      <c r="GJ53" s="190"/>
      <c r="GK53" s="190"/>
      <c r="GL53" s="190"/>
      <c r="GM53" s="190"/>
      <c r="GN53" s="190"/>
      <c r="GO53" s="190"/>
      <c r="GP53" s="190"/>
      <c r="GQ53" s="190"/>
      <c r="GR53" s="190"/>
      <c r="GS53" s="190"/>
      <c r="GT53" s="190"/>
      <c r="GU53" s="190"/>
      <c r="GV53" s="190"/>
      <c r="GW53" s="190"/>
      <c r="GX53" s="190"/>
      <c r="GY53" s="190"/>
      <c r="GZ53" s="190"/>
      <c r="HA53" s="190"/>
      <c r="HB53" s="190"/>
      <c r="HC53" s="190"/>
      <c r="HD53" s="190"/>
      <c r="HE53" s="190"/>
      <c r="HF53" s="190"/>
      <c r="HG53" s="190"/>
      <c r="HH53" s="190"/>
      <c r="HI53" s="190"/>
      <c r="HJ53" s="190"/>
      <c r="HK53" s="190"/>
      <c r="HL53" s="190"/>
      <c r="HM53" s="190"/>
      <c r="HN53" s="190"/>
      <c r="HO53" s="190"/>
      <c r="HP53" s="190"/>
      <c r="HQ53" s="190"/>
      <c r="HR53" s="190"/>
      <c r="HS53" s="190"/>
      <c r="HT53" s="190"/>
      <c r="HU53" s="190"/>
      <c r="HV53" s="190"/>
      <c r="HW53" s="190"/>
      <c r="HX53" s="190"/>
      <c r="HY53" s="190"/>
      <c r="HZ53" s="190"/>
      <c r="IA53" s="190"/>
      <c r="IB53" s="190"/>
      <c r="IC53" s="190"/>
      <c r="ID53" s="190"/>
      <c r="IE53" s="190"/>
      <c r="IF53" s="190"/>
      <c r="IG53" s="190"/>
      <c r="IH53" s="190"/>
    </row>
    <row r="54" spans="1:242" s="165" customFormat="1" ht="45">
      <c r="A54" s="204"/>
      <c r="B54" s="204"/>
      <c r="C54" s="389">
        <v>43</v>
      </c>
      <c r="D54" s="290" t="s">
        <v>160</v>
      </c>
      <c r="E54" s="299">
        <v>44880</v>
      </c>
      <c r="F54" s="292">
        <v>44907</v>
      </c>
      <c r="G54" s="293"/>
      <c r="H54" s="293">
        <v>5</v>
      </c>
      <c r="I54" s="293"/>
      <c r="J54" s="293">
        <v>5.05</v>
      </c>
      <c r="K54" s="300" t="s">
        <v>285</v>
      </c>
      <c r="L54" s="366">
        <v>48736.80384</v>
      </c>
      <c r="M54" s="368">
        <v>6236.8038399999996</v>
      </c>
      <c r="N54" s="368"/>
      <c r="O54" s="368"/>
      <c r="P54" s="368"/>
      <c r="Q54" s="368"/>
      <c r="R54" s="368">
        <v>1700</v>
      </c>
      <c r="S54" s="368">
        <v>40800</v>
      </c>
      <c r="T54" s="368">
        <v>6236.8038399999996</v>
      </c>
      <c r="U54" s="368"/>
      <c r="V54" s="368"/>
      <c r="W54" s="368"/>
      <c r="X54" s="368"/>
      <c r="Y54" s="368">
        <v>1700</v>
      </c>
      <c r="Z54" s="368">
        <v>40800</v>
      </c>
      <c r="AA54" s="368">
        <v>48736.80384</v>
      </c>
      <c r="AB54" s="282"/>
      <c r="AD54" s="176"/>
      <c r="AK54" s="179"/>
      <c r="AL54" s="179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8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7"/>
      <c r="ED54" s="167"/>
      <c r="EE54" s="167"/>
      <c r="EF54" s="167"/>
      <c r="EG54" s="167"/>
      <c r="EH54" s="169"/>
      <c r="EI54" s="167"/>
      <c r="EJ54" s="169"/>
      <c r="EK54" s="167"/>
      <c r="EL54" s="167"/>
      <c r="EM54" s="167"/>
      <c r="EN54" s="167"/>
      <c r="EO54" s="167"/>
      <c r="EP54" s="167"/>
      <c r="EQ54" s="167"/>
      <c r="ER54" s="167"/>
      <c r="ES54" s="167"/>
      <c r="ET54" s="167"/>
      <c r="EU54" s="167"/>
      <c r="EV54" s="167"/>
      <c r="EW54" s="167"/>
      <c r="EX54" s="167"/>
      <c r="EY54" s="167"/>
      <c r="EZ54" s="167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  <c r="FM54" s="167"/>
      <c r="FN54" s="167"/>
      <c r="FO54" s="167"/>
      <c r="FP54" s="167"/>
      <c r="FQ54" s="167"/>
      <c r="FR54" s="167"/>
      <c r="FS54" s="167"/>
      <c r="FT54" s="167"/>
      <c r="FU54" s="167"/>
      <c r="FV54" s="167"/>
      <c r="FW54" s="167"/>
      <c r="FX54" s="167"/>
      <c r="FY54" s="167"/>
      <c r="FZ54" s="167"/>
      <c r="GA54" s="167"/>
      <c r="GB54" s="167"/>
      <c r="GC54" s="167"/>
      <c r="GD54" s="167"/>
      <c r="GE54" s="167"/>
      <c r="GF54" s="167"/>
      <c r="GG54" s="167"/>
      <c r="GH54" s="167"/>
      <c r="GI54" s="167"/>
      <c r="GJ54" s="167"/>
      <c r="GK54" s="167"/>
      <c r="GL54" s="167"/>
      <c r="GM54" s="167"/>
      <c r="GN54" s="167"/>
      <c r="GO54" s="167"/>
      <c r="GP54" s="167"/>
      <c r="GQ54" s="167"/>
      <c r="GR54" s="167"/>
      <c r="GS54" s="167"/>
      <c r="GT54" s="167"/>
      <c r="GU54" s="167"/>
      <c r="GV54" s="167"/>
      <c r="GW54" s="167"/>
      <c r="GX54" s="167"/>
      <c r="GY54" s="167"/>
      <c r="GZ54" s="167"/>
      <c r="HA54" s="167"/>
      <c r="HB54" s="167"/>
      <c r="HC54" s="167"/>
      <c r="HD54" s="167"/>
      <c r="HE54" s="167"/>
      <c r="HF54" s="167"/>
      <c r="HG54" s="167"/>
      <c r="HH54" s="167"/>
      <c r="HI54" s="167"/>
      <c r="HJ54" s="167"/>
      <c r="HK54" s="167"/>
      <c r="HL54" s="167"/>
      <c r="HM54" s="167"/>
      <c r="HN54" s="167"/>
      <c r="HO54" s="167"/>
      <c r="HP54" s="167"/>
      <c r="HQ54" s="167"/>
      <c r="HR54" s="167"/>
      <c r="HS54" s="167"/>
      <c r="HT54" s="167"/>
      <c r="HU54" s="167"/>
      <c r="HV54" s="167"/>
      <c r="HW54" s="167"/>
      <c r="HX54" s="167"/>
      <c r="HY54" s="167"/>
      <c r="HZ54" s="167"/>
      <c r="IA54" s="167"/>
      <c r="IB54" s="167"/>
      <c r="IC54" s="167"/>
      <c r="ID54" s="167"/>
      <c r="IE54" s="167"/>
      <c r="IF54" s="167"/>
      <c r="IG54" s="167"/>
      <c r="IH54" s="167"/>
    </row>
    <row r="55" spans="1:242" s="165" customFormat="1" ht="45" customHeight="1">
      <c r="A55" s="204"/>
      <c r="B55" s="204"/>
      <c r="C55" s="373">
        <v>44</v>
      </c>
      <c r="D55" s="290" t="s">
        <v>160</v>
      </c>
      <c r="E55" s="299">
        <v>44829</v>
      </c>
      <c r="F55" s="292">
        <v>44867</v>
      </c>
      <c r="G55" s="293"/>
      <c r="H55" s="293">
        <v>1</v>
      </c>
      <c r="I55" s="293"/>
      <c r="J55" s="293">
        <v>1</v>
      </c>
      <c r="K55" s="300" t="s">
        <v>218</v>
      </c>
      <c r="L55" s="366">
        <v>4803.74</v>
      </c>
      <c r="M55" s="368">
        <v>3553.74</v>
      </c>
      <c r="N55" s="368"/>
      <c r="O55" s="368"/>
      <c r="P55" s="368"/>
      <c r="Q55" s="368"/>
      <c r="R55" s="368">
        <v>50</v>
      </c>
      <c r="S55" s="368">
        <v>1200</v>
      </c>
      <c r="T55" s="368">
        <v>3553.74</v>
      </c>
      <c r="U55" s="368"/>
      <c r="V55" s="368"/>
      <c r="W55" s="368"/>
      <c r="X55" s="368"/>
      <c r="Y55" s="368">
        <v>50</v>
      </c>
      <c r="Z55" s="368">
        <v>1200</v>
      </c>
      <c r="AA55" s="368">
        <v>4803.74</v>
      </c>
      <c r="AB55" s="282"/>
      <c r="AD55" s="176"/>
      <c r="AK55" s="179"/>
      <c r="AL55" s="179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8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167"/>
      <c r="DH55" s="167"/>
      <c r="DI55" s="167"/>
      <c r="DJ55" s="167"/>
      <c r="DK55" s="167"/>
      <c r="DL55" s="167"/>
      <c r="DM55" s="167"/>
      <c r="DN55" s="167"/>
      <c r="DO55" s="167"/>
      <c r="DP55" s="167"/>
      <c r="DQ55" s="167"/>
      <c r="DR55" s="167"/>
      <c r="DS55" s="167"/>
      <c r="DT55" s="167"/>
      <c r="DU55" s="167"/>
      <c r="DV55" s="167"/>
      <c r="DW55" s="167"/>
      <c r="DX55" s="167"/>
      <c r="DY55" s="167"/>
      <c r="DZ55" s="167"/>
      <c r="EA55" s="167"/>
      <c r="EB55" s="167"/>
      <c r="EC55" s="167"/>
      <c r="ED55" s="167"/>
      <c r="EE55" s="167"/>
      <c r="EF55" s="167"/>
      <c r="EG55" s="167"/>
      <c r="EH55" s="169"/>
      <c r="EI55" s="167"/>
      <c r="EJ55" s="169"/>
      <c r="EK55" s="167"/>
      <c r="EL55" s="167"/>
      <c r="EM55" s="167"/>
      <c r="EN55" s="167"/>
      <c r="EO55" s="167"/>
      <c r="EP55" s="167"/>
      <c r="EQ55" s="167"/>
      <c r="ER55" s="167"/>
      <c r="ES55" s="167"/>
      <c r="ET55" s="167"/>
      <c r="EU55" s="167"/>
      <c r="EV55" s="167"/>
      <c r="EW55" s="167"/>
      <c r="EX55" s="167"/>
      <c r="EY55" s="167"/>
      <c r="EZ55" s="167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  <c r="FM55" s="167"/>
      <c r="FN55" s="167"/>
      <c r="FO55" s="167"/>
      <c r="FP55" s="167"/>
      <c r="FQ55" s="167"/>
      <c r="FR55" s="167"/>
      <c r="FS55" s="167"/>
      <c r="FT55" s="167"/>
      <c r="FU55" s="167"/>
      <c r="FV55" s="167"/>
      <c r="FW55" s="167"/>
      <c r="FX55" s="167"/>
      <c r="FY55" s="167"/>
      <c r="FZ55" s="167"/>
      <c r="GA55" s="167"/>
      <c r="GB55" s="167"/>
      <c r="GC55" s="167"/>
      <c r="GD55" s="167"/>
      <c r="GE55" s="167"/>
      <c r="GF55" s="167"/>
      <c r="GG55" s="167"/>
      <c r="GH55" s="167"/>
      <c r="GI55" s="167"/>
      <c r="GJ55" s="167"/>
      <c r="GK55" s="167"/>
      <c r="GL55" s="167"/>
      <c r="GM55" s="167"/>
      <c r="GN55" s="167"/>
      <c r="GO55" s="167"/>
      <c r="GP55" s="167"/>
      <c r="GQ55" s="167"/>
      <c r="GR55" s="167"/>
      <c r="GS55" s="167"/>
      <c r="GT55" s="167"/>
      <c r="GU55" s="167"/>
      <c r="GV55" s="167"/>
      <c r="GW55" s="167"/>
      <c r="GX55" s="167"/>
      <c r="GY55" s="167"/>
      <c r="GZ55" s="167"/>
      <c r="HA55" s="167"/>
      <c r="HB55" s="167"/>
      <c r="HC55" s="167"/>
      <c r="HD55" s="167"/>
      <c r="HE55" s="167"/>
      <c r="HF55" s="167"/>
      <c r="HG55" s="167"/>
      <c r="HH55" s="167"/>
      <c r="HI55" s="167"/>
      <c r="HJ55" s="167"/>
      <c r="HK55" s="167"/>
      <c r="HL55" s="167"/>
      <c r="HM55" s="167"/>
      <c r="HN55" s="167"/>
      <c r="HO55" s="167"/>
      <c r="HP55" s="167"/>
      <c r="HQ55" s="167"/>
      <c r="HR55" s="167"/>
      <c r="HS55" s="167"/>
      <c r="HT55" s="167"/>
      <c r="HU55" s="167"/>
      <c r="HV55" s="167"/>
      <c r="HW55" s="167"/>
      <c r="HX55" s="167"/>
      <c r="HY55" s="167"/>
      <c r="HZ55" s="167"/>
      <c r="IA55" s="167"/>
      <c r="IB55" s="167"/>
      <c r="IC55" s="167"/>
      <c r="ID55" s="167"/>
      <c r="IE55" s="167"/>
      <c r="IF55" s="167"/>
      <c r="IG55" s="167"/>
      <c r="IH55" s="167"/>
    </row>
    <row r="56" spans="1:242" s="165" customFormat="1" ht="52.5" customHeight="1">
      <c r="A56" s="204"/>
      <c r="B56" s="204"/>
      <c r="C56" s="373">
        <v>45</v>
      </c>
      <c r="D56" s="296" t="s">
        <v>161</v>
      </c>
      <c r="E56" s="299">
        <v>44795</v>
      </c>
      <c r="F56" s="292">
        <v>44845</v>
      </c>
      <c r="G56" s="293"/>
      <c r="H56" s="293">
        <v>4.07</v>
      </c>
      <c r="I56" s="293"/>
      <c r="J56" s="293">
        <v>4.07</v>
      </c>
      <c r="K56" s="300" t="s">
        <v>218</v>
      </c>
      <c r="L56" s="366">
        <v>27063.820899999999</v>
      </c>
      <c r="M56" s="368">
        <v>8313.8209000000006</v>
      </c>
      <c r="N56" s="368"/>
      <c r="O56" s="368"/>
      <c r="P56" s="368"/>
      <c r="Q56" s="368"/>
      <c r="R56" s="368">
        <v>750</v>
      </c>
      <c r="S56" s="368">
        <v>18000</v>
      </c>
      <c r="T56" s="368">
        <v>8313.8209000000006</v>
      </c>
      <c r="U56" s="368"/>
      <c r="V56" s="368"/>
      <c r="W56" s="368"/>
      <c r="X56" s="368"/>
      <c r="Y56" s="368">
        <v>750</v>
      </c>
      <c r="Z56" s="368">
        <v>18000</v>
      </c>
      <c r="AA56" s="368">
        <v>27063.820899999999</v>
      </c>
      <c r="AB56" s="282"/>
      <c r="AD56" s="176"/>
      <c r="AK56" s="179"/>
      <c r="AL56" s="179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8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  <c r="DY56" s="167"/>
      <c r="DZ56" s="167"/>
      <c r="EA56" s="167"/>
      <c r="EB56" s="167"/>
      <c r="EC56" s="167"/>
      <c r="ED56" s="167"/>
      <c r="EE56" s="167"/>
      <c r="EF56" s="167"/>
      <c r="EG56" s="167"/>
      <c r="EH56" s="169"/>
      <c r="EI56" s="167"/>
      <c r="EJ56" s="169"/>
      <c r="EK56" s="167"/>
      <c r="EL56" s="167"/>
      <c r="EM56" s="167"/>
      <c r="EN56" s="167"/>
      <c r="EO56" s="167"/>
      <c r="EP56" s="167"/>
      <c r="EQ56" s="167"/>
      <c r="ER56" s="167"/>
      <c r="ES56" s="167"/>
      <c r="ET56" s="167"/>
      <c r="EU56" s="167"/>
      <c r="EV56" s="167"/>
      <c r="EW56" s="167"/>
      <c r="EX56" s="167"/>
      <c r="EY56" s="167"/>
      <c r="EZ56" s="167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  <c r="FM56" s="167"/>
      <c r="FN56" s="167"/>
      <c r="FO56" s="167"/>
      <c r="FP56" s="167"/>
      <c r="FQ56" s="167"/>
      <c r="FR56" s="167"/>
      <c r="FS56" s="167"/>
      <c r="FT56" s="167"/>
      <c r="FU56" s="167"/>
      <c r="FV56" s="167"/>
      <c r="FW56" s="167"/>
      <c r="FX56" s="167"/>
      <c r="FY56" s="167"/>
      <c r="FZ56" s="167"/>
      <c r="GA56" s="167"/>
      <c r="GB56" s="167"/>
      <c r="GC56" s="167"/>
      <c r="GD56" s="167"/>
      <c r="GE56" s="167"/>
      <c r="GF56" s="167"/>
      <c r="GG56" s="167"/>
      <c r="GH56" s="167"/>
      <c r="GI56" s="167"/>
      <c r="GJ56" s="167"/>
      <c r="GK56" s="167"/>
      <c r="GL56" s="167"/>
      <c r="GM56" s="167"/>
      <c r="GN56" s="167"/>
      <c r="GO56" s="167"/>
      <c r="GP56" s="167"/>
      <c r="GQ56" s="167"/>
      <c r="GR56" s="167"/>
      <c r="GS56" s="167"/>
      <c r="GT56" s="167"/>
      <c r="GU56" s="167"/>
      <c r="GV56" s="167"/>
      <c r="GW56" s="167"/>
      <c r="GX56" s="167"/>
      <c r="GY56" s="167"/>
      <c r="GZ56" s="167"/>
      <c r="HA56" s="167"/>
      <c r="HB56" s="167"/>
      <c r="HC56" s="167"/>
      <c r="HD56" s="167"/>
      <c r="HE56" s="167"/>
      <c r="HF56" s="167"/>
      <c r="HG56" s="167"/>
      <c r="HH56" s="167"/>
      <c r="HI56" s="167"/>
      <c r="HJ56" s="167"/>
      <c r="HK56" s="167"/>
      <c r="HL56" s="167"/>
      <c r="HM56" s="167"/>
      <c r="HN56" s="167"/>
      <c r="HO56" s="167"/>
      <c r="HP56" s="167"/>
      <c r="HQ56" s="167"/>
      <c r="HR56" s="167"/>
      <c r="HS56" s="167"/>
      <c r="HT56" s="167"/>
      <c r="HU56" s="167"/>
      <c r="HV56" s="167"/>
      <c r="HW56" s="167"/>
      <c r="HX56" s="167"/>
      <c r="HY56" s="167"/>
      <c r="HZ56" s="167"/>
      <c r="IA56" s="167"/>
      <c r="IB56" s="167"/>
      <c r="IC56" s="167"/>
      <c r="ID56" s="167"/>
      <c r="IE56" s="167"/>
      <c r="IF56" s="167"/>
      <c r="IG56" s="167"/>
      <c r="IH56" s="167"/>
    </row>
    <row r="57" spans="1:242" s="165" customFormat="1" ht="45">
      <c r="A57" s="204"/>
      <c r="B57" s="204"/>
      <c r="C57" s="373">
        <v>46</v>
      </c>
      <c r="D57" s="296" t="s">
        <v>162</v>
      </c>
      <c r="E57" s="299">
        <v>44788</v>
      </c>
      <c r="F57" s="292">
        <v>44803</v>
      </c>
      <c r="G57" s="293"/>
      <c r="H57" s="293">
        <v>6</v>
      </c>
      <c r="I57" s="293"/>
      <c r="J57" s="293">
        <v>6</v>
      </c>
      <c r="K57" s="300" t="s">
        <v>219</v>
      </c>
      <c r="L57" s="366">
        <v>58984.880000000005</v>
      </c>
      <c r="M57" s="368">
        <v>20234.88</v>
      </c>
      <c r="N57" s="368"/>
      <c r="O57" s="368"/>
      <c r="P57" s="368"/>
      <c r="Q57" s="368"/>
      <c r="R57" s="368">
        <v>1550</v>
      </c>
      <c r="S57" s="368">
        <v>37200</v>
      </c>
      <c r="T57" s="368">
        <v>20234.88</v>
      </c>
      <c r="U57" s="368"/>
      <c r="V57" s="368"/>
      <c r="W57" s="368"/>
      <c r="X57" s="368"/>
      <c r="Y57" s="368">
        <v>1550</v>
      </c>
      <c r="Z57" s="368">
        <v>37200</v>
      </c>
      <c r="AA57" s="368">
        <v>58984.880000000005</v>
      </c>
      <c r="AB57" s="282"/>
      <c r="AD57" s="176"/>
      <c r="AK57" s="179"/>
      <c r="AL57" s="179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8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7"/>
      <c r="EC57" s="167"/>
      <c r="ED57" s="167"/>
      <c r="EE57" s="167"/>
      <c r="EF57" s="167"/>
      <c r="EG57" s="167"/>
      <c r="EH57" s="169"/>
      <c r="EI57" s="167"/>
      <c r="EJ57" s="169"/>
      <c r="EK57" s="167"/>
      <c r="EL57" s="167"/>
      <c r="EM57" s="167"/>
      <c r="EN57" s="167"/>
      <c r="EO57" s="167"/>
      <c r="EP57" s="167"/>
      <c r="EQ57" s="167"/>
      <c r="ER57" s="167"/>
      <c r="ES57" s="167"/>
      <c r="ET57" s="167"/>
      <c r="EU57" s="167"/>
      <c r="EV57" s="167"/>
      <c r="EW57" s="167"/>
      <c r="EX57" s="167"/>
      <c r="EY57" s="167"/>
      <c r="EZ57" s="167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  <c r="FM57" s="167"/>
      <c r="FN57" s="167"/>
      <c r="FO57" s="167"/>
      <c r="FP57" s="167"/>
      <c r="FQ57" s="167"/>
      <c r="FR57" s="167"/>
      <c r="FS57" s="167"/>
      <c r="FT57" s="167"/>
      <c r="FU57" s="167"/>
      <c r="FV57" s="167"/>
      <c r="FW57" s="167"/>
      <c r="FX57" s="167"/>
      <c r="FY57" s="167"/>
      <c r="FZ57" s="167"/>
      <c r="GA57" s="167"/>
      <c r="GB57" s="167"/>
      <c r="GC57" s="167"/>
      <c r="GD57" s="167"/>
      <c r="GE57" s="167"/>
      <c r="GF57" s="167"/>
      <c r="GG57" s="167"/>
      <c r="GH57" s="167"/>
      <c r="GI57" s="167"/>
      <c r="GJ57" s="167"/>
      <c r="GK57" s="167"/>
      <c r="GL57" s="167"/>
      <c r="GM57" s="167"/>
      <c r="GN57" s="167"/>
      <c r="GO57" s="167"/>
      <c r="GP57" s="167"/>
      <c r="GQ57" s="167"/>
      <c r="GR57" s="167"/>
      <c r="GS57" s="167"/>
      <c r="GT57" s="167"/>
      <c r="GU57" s="167"/>
      <c r="GV57" s="167"/>
      <c r="GW57" s="167"/>
      <c r="GX57" s="167"/>
      <c r="GY57" s="167"/>
      <c r="GZ57" s="167"/>
      <c r="HA57" s="167"/>
      <c r="HB57" s="167"/>
      <c r="HC57" s="167"/>
      <c r="HD57" s="167"/>
      <c r="HE57" s="167"/>
      <c r="HF57" s="167"/>
      <c r="HG57" s="167"/>
      <c r="HH57" s="167"/>
      <c r="HI57" s="167"/>
      <c r="HJ57" s="167"/>
      <c r="HK57" s="167"/>
      <c r="HL57" s="167"/>
      <c r="HM57" s="167"/>
      <c r="HN57" s="167"/>
      <c r="HO57" s="167"/>
      <c r="HP57" s="167"/>
      <c r="HQ57" s="167"/>
      <c r="HR57" s="167"/>
      <c r="HS57" s="167"/>
      <c r="HT57" s="167"/>
      <c r="HU57" s="167"/>
      <c r="HV57" s="167"/>
      <c r="HW57" s="167"/>
      <c r="HX57" s="167"/>
      <c r="HY57" s="167"/>
      <c r="HZ57" s="167"/>
      <c r="IA57" s="167"/>
      <c r="IB57" s="167"/>
      <c r="IC57" s="167"/>
      <c r="ID57" s="167"/>
      <c r="IE57" s="167"/>
      <c r="IF57" s="167"/>
      <c r="IG57" s="167"/>
      <c r="IH57" s="167"/>
    </row>
    <row r="58" spans="1:242" s="165" customFormat="1" ht="60">
      <c r="A58" s="204"/>
      <c r="B58" s="204"/>
      <c r="C58" s="552">
        <v>47</v>
      </c>
      <c r="D58" s="554" t="s">
        <v>163</v>
      </c>
      <c r="E58" s="299">
        <v>44778</v>
      </c>
      <c r="F58" s="297">
        <v>44834</v>
      </c>
      <c r="G58" s="293"/>
      <c r="H58" s="293">
        <v>1.85</v>
      </c>
      <c r="I58" s="293"/>
      <c r="J58" s="293">
        <v>1.851</v>
      </c>
      <c r="K58" s="300" t="s">
        <v>209</v>
      </c>
      <c r="L58" s="366">
        <v>12975.733400000001</v>
      </c>
      <c r="M58" s="368">
        <v>2975.7334000000001</v>
      </c>
      <c r="N58" s="368">
        <v>10000</v>
      </c>
      <c r="O58" s="368"/>
      <c r="P58" s="368"/>
      <c r="Q58" s="368"/>
      <c r="R58" s="368"/>
      <c r="S58" s="368"/>
      <c r="T58" s="368">
        <v>2975.7334000000001</v>
      </c>
      <c r="U58" s="368">
        <v>10000</v>
      </c>
      <c r="V58" s="368"/>
      <c r="W58" s="368"/>
      <c r="X58" s="368"/>
      <c r="Y58" s="368"/>
      <c r="Z58" s="368"/>
      <c r="AA58" s="368">
        <v>12975.733400000001</v>
      </c>
      <c r="AB58" s="282"/>
      <c r="AD58" s="176"/>
      <c r="AK58" s="179"/>
      <c r="AL58" s="179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8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  <c r="EC58" s="167"/>
      <c r="ED58" s="167"/>
      <c r="EE58" s="167"/>
      <c r="EF58" s="167"/>
      <c r="EG58" s="167"/>
      <c r="EH58" s="169"/>
      <c r="EI58" s="167"/>
      <c r="EJ58" s="169"/>
      <c r="EK58" s="167"/>
      <c r="EL58" s="167"/>
      <c r="EM58" s="167"/>
      <c r="EN58" s="167"/>
      <c r="EO58" s="167"/>
      <c r="EP58" s="167"/>
      <c r="EQ58" s="167"/>
      <c r="ER58" s="167"/>
      <c r="ES58" s="167"/>
      <c r="ET58" s="167"/>
      <c r="EU58" s="167"/>
      <c r="EV58" s="167"/>
      <c r="EW58" s="167"/>
      <c r="EX58" s="167"/>
      <c r="EY58" s="167"/>
      <c r="EZ58" s="167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  <c r="FM58" s="167"/>
      <c r="FN58" s="167"/>
      <c r="FO58" s="167"/>
      <c r="FP58" s="167"/>
      <c r="FQ58" s="167"/>
      <c r="FR58" s="167"/>
      <c r="FS58" s="167"/>
      <c r="FT58" s="167"/>
      <c r="FU58" s="167"/>
      <c r="FV58" s="167"/>
      <c r="FW58" s="167"/>
      <c r="FX58" s="167"/>
      <c r="FY58" s="167"/>
      <c r="FZ58" s="167"/>
      <c r="GA58" s="167"/>
      <c r="GB58" s="167"/>
      <c r="GC58" s="167"/>
      <c r="GD58" s="167"/>
      <c r="GE58" s="167"/>
      <c r="GF58" s="167"/>
      <c r="GG58" s="167"/>
      <c r="GH58" s="167"/>
      <c r="GI58" s="167"/>
      <c r="GJ58" s="167"/>
      <c r="GK58" s="167"/>
      <c r="GL58" s="167"/>
      <c r="GM58" s="167"/>
      <c r="GN58" s="167"/>
      <c r="GO58" s="167"/>
      <c r="GP58" s="167"/>
      <c r="GQ58" s="167"/>
      <c r="GR58" s="167"/>
      <c r="GS58" s="167"/>
      <c r="GT58" s="167"/>
      <c r="GU58" s="167"/>
      <c r="GV58" s="167"/>
      <c r="GW58" s="167"/>
      <c r="GX58" s="167"/>
      <c r="GY58" s="167"/>
      <c r="GZ58" s="167"/>
      <c r="HA58" s="167"/>
      <c r="HB58" s="167"/>
      <c r="HC58" s="167"/>
      <c r="HD58" s="167"/>
      <c r="HE58" s="167"/>
      <c r="HF58" s="167"/>
      <c r="HG58" s="167"/>
      <c r="HH58" s="167"/>
      <c r="HI58" s="167"/>
      <c r="HJ58" s="167"/>
      <c r="HK58" s="167"/>
      <c r="HL58" s="167"/>
      <c r="HM58" s="167"/>
      <c r="HN58" s="167"/>
      <c r="HO58" s="167"/>
      <c r="HP58" s="167"/>
      <c r="HQ58" s="167"/>
      <c r="HR58" s="167"/>
      <c r="HS58" s="167"/>
      <c r="HT58" s="167"/>
      <c r="HU58" s="167"/>
      <c r="HV58" s="167"/>
      <c r="HW58" s="167"/>
      <c r="HX58" s="167"/>
      <c r="HY58" s="167"/>
      <c r="HZ58" s="167"/>
      <c r="IA58" s="167"/>
      <c r="IB58" s="167"/>
      <c r="IC58" s="167"/>
      <c r="ID58" s="167"/>
      <c r="IE58" s="167"/>
      <c r="IF58" s="167"/>
      <c r="IG58" s="167"/>
      <c r="IH58" s="167"/>
    </row>
    <row r="59" spans="1:242" s="165" customFormat="1" ht="60">
      <c r="A59" s="186"/>
      <c r="B59" s="186"/>
      <c r="C59" s="553"/>
      <c r="D59" s="555"/>
      <c r="E59" s="291">
        <v>44788</v>
      </c>
      <c r="F59" s="301">
        <v>44834</v>
      </c>
      <c r="G59" s="293"/>
      <c r="H59" s="293">
        <v>13</v>
      </c>
      <c r="I59" s="293"/>
      <c r="J59" s="293">
        <v>13</v>
      </c>
      <c r="K59" s="300" t="s">
        <v>206</v>
      </c>
      <c r="L59" s="366">
        <v>145986.33233999999</v>
      </c>
      <c r="M59" s="368">
        <v>43461.332340000001</v>
      </c>
      <c r="N59" s="368"/>
      <c r="O59" s="368"/>
      <c r="P59" s="368"/>
      <c r="Q59" s="368"/>
      <c r="R59" s="368">
        <v>4101</v>
      </c>
      <c r="S59" s="368">
        <v>98424</v>
      </c>
      <c r="T59" s="368">
        <v>43461.332340000001</v>
      </c>
      <c r="U59" s="368"/>
      <c r="V59" s="368"/>
      <c r="W59" s="368"/>
      <c r="X59" s="368"/>
      <c r="Y59" s="368">
        <v>4101</v>
      </c>
      <c r="Z59" s="368">
        <v>98424</v>
      </c>
      <c r="AA59" s="368">
        <v>145986.33233999999</v>
      </c>
      <c r="AB59" s="282"/>
      <c r="AD59" s="176"/>
      <c r="AK59" s="179"/>
      <c r="AL59" s="179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8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  <c r="EC59" s="167"/>
      <c r="ED59" s="167"/>
      <c r="EE59" s="167"/>
      <c r="EF59" s="167"/>
      <c r="EG59" s="167"/>
      <c r="EH59" s="169"/>
      <c r="EI59" s="167"/>
      <c r="EJ59" s="169"/>
      <c r="EK59" s="167"/>
      <c r="EL59" s="167"/>
      <c r="EM59" s="167"/>
      <c r="EN59" s="167"/>
      <c r="EO59" s="167"/>
      <c r="EP59" s="167"/>
      <c r="EQ59" s="167"/>
      <c r="ER59" s="167"/>
      <c r="ES59" s="167"/>
      <c r="ET59" s="167"/>
      <c r="EU59" s="167"/>
      <c r="EV59" s="167"/>
      <c r="EW59" s="167"/>
      <c r="EX59" s="167"/>
      <c r="EY59" s="167"/>
      <c r="EZ59" s="167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  <c r="FM59" s="167"/>
      <c r="FN59" s="167"/>
      <c r="FO59" s="167"/>
      <c r="FP59" s="167"/>
      <c r="FQ59" s="167"/>
      <c r="FR59" s="167"/>
      <c r="FS59" s="167"/>
      <c r="FT59" s="167"/>
      <c r="FU59" s="167"/>
      <c r="FV59" s="167"/>
      <c r="FW59" s="167"/>
      <c r="FX59" s="167"/>
      <c r="FY59" s="167"/>
      <c r="FZ59" s="167"/>
      <c r="GA59" s="167"/>
      <c r="GB59" s="167"/>
      <c r="GC59" s="167"/>
      <c r="GD59" s="167"/>
      <c r="GE59" s="167"/>
      <c r="GF59" s="167"/>
      <c r="GG59" s="167"/>
      <c r="GH59" s="167"/>
      <c r="GI59" s="167"/>
      <c r="GJ59" s="167"/>
      <c r="GK59" s="167"/>
      <c r="GL59" s="167"/>
      <c r="GM59" s="167"/>
      <c r="GN59" s="167"/>
      <c r="GO59" s="167"/>
      <c r="GP59" s="167"/>
      <c r="GQ59" s="167"/>
      <c r="GR59" s="167"/>
      <c r="GS59" s="167"/>
      <c r="GT59" s="167"/>
      <c r="GU59" s="167"/>
      <c r="GV59" s="167"/>
      <c r="GW59" s="167"/>
      <c r="GX59" s="167"/>
      <c r="GY59" s="167"/>
      <c r="GZ59" s="167"/>
      <c r="HA59" s="167"/>
      <c r="HB59" s="167"/>
      <c r="HC59" s="167"/>
      <c r="HD59" s="167"/>
      <c r="HE59" s="167"/>
      <c r="HF59" s="167"/>
      <c r="HG59" s="167"/>
      <c r="HH59" s="167"/>
      <c r="HI59" s="167"/>
      <c r="HJ59" s="167"/>
      <c r="HK59" s="167"/>
      <c r="HL59" s="167"/>
      <c r="HM59" s="167"/>
      <c r="HN59" s="167"/>
      <c r="HO59" s="167"/>
      <c r="HP59" s="167"/>
      <c r="HQ59" s="167"/>
      <c r="HR59" s="167"/>
      <c r="HS59" s="167"/>
      <c r="HT59" s="167"/>
      <c r="HU59" s="167"/>
      <c r="HV59" s="167"/>
      <c r="HW59" s="167"/>
      <c r="HX59" s="167"/>
      <c r="HY59" s="167"/>
      <c r="HZ59" s="167"/>
      <c r="IA59" s="167"/>
      <c r="IB59" s="167"/>
      <c r="IC59" s="167"/>
      <c r="ID59" s="167"/>
      <c r="IE59" s="167"/>
      <c r="IF59" s="167"/>
      <c r="IG59" s="167"/>
      <c r="IH59" s="167"/>
    </row>
    <row r="60" spans="1:242" s="165" customFormat="1" ht="60.75" customHeight="1">
      <c r="A60" s="204"/>
      <c r="B60" s="204"/>
      <c r="C60" s="373">
        <v>48</v>
      </c>
      <c r="D60" s="303" t="s">
        <v>164</v>
      </c>
      <c r="E60" s="291">
        <v>44783</v>
      </c>
      <c r="F60" s="291">
        <v>44803</v>
      </c>
      <c r="G60" s="293"/>
      <c r="H60" s="293">
        <v>5.5750000000000002</v>
      </c>
      <c r="I60" s="293"/>
      <c r="J60" s="293">
        <v>5.5750000000000002</v>
      </c>
      <c r="K60" s="298" t="s">
        <v>212</v>
      </c>
      <c r="L60" s="366">
        <v>76618.701719999997</v>
      </c>
      <c r="M60" s="368">
        <v>6618.70172</v>
      </c>
      <c r="N60" s="368">
        <v>70000</v>
      </c>
      <c r="O60" s="368"/>
      <c r="P60" s="368"/>
      <c r="Q60" s="368"/>
      <c r="R60" s="368"/>
      <c r="S60" s="368"/>
      <c r="T60" s="368">
        <v>6618.70172</v>
      </c>
      <c r="U60" s="368">
        <v>70000</v>
      </c>
      <c r="V60" s="368"/>
      <c r="W60" s="368"/>
      <c r="X60" s="368"/>
      <c r="Y60" s="368"/>
      <c r="Z60" s="368"/>
      <c r="AA60" s="368">
        <v>76618.701719999997</v>
      </c>
      <c r="AB60" s="282"/>
      <c r="AD60" s="176"/>
      <c r="AK60" s="179"/>
      <c r="AL60" s="179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8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9"/>
      <c r="EI60" s="167"/>
      <c r="EJ60" s="169"/>
      <c r="EK60" s="167"/>
      <c r="EL60" s="167"/>
      <c r="EM60" s="167"/>
      <c r="EN60" s="167"/>
      <c r="EO60" s="167"/>
      <c r="EP60" s="167"/>
      <c r="EQ60" s="167"/>
      <c r="ER60" s="167"/>
      <c r="ES60" s="167"/>
      <c r="ET60" s="167"/>
      <c r="EU60" s="167"/>
      <c r="EV60" s="167"/>
      <c r="EW60" s="167"/>
      <c r="EX60" s="167"/>
      <c r="EY60" s="167"/>
      <c r="EZ60" s="167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  <c r="FM60" s="167"/>
      <c r="FN60" s="167"/>
      <c r="FO60" s="167"/>
      <c r="FP60" s="167"/>
      <c r="FQ60" s="167"/>
      <c r="FR60" s="167"/>
      <c r="FS60" s="167"/>
      <c r="FT60" s="167"/>
      <c r="FU60" s="167"/>
      <c r="FV60" s="167"/>
      <c r="FW60" s="167"/>
      <c r="FX60" s="167"/>
      <c r="FY60" s="167"/>
      <c r="FZ60" s="167"/>
      <c r="GA60" s="167"/>
      <c r="GB60" s="167"/>
      <c r="GC60" s="167"/>
      <c r="GD60" s="167"/>
      <c r="GE60" s="167"/>
      <c r="GF60" s="167"/>
      <c r="GG60" s="167"/>
      <c r="GH60" s="167"/>
      <c r="GI60" s="167"/>
      <c r="GJ60" s="167"/>
      <c r="GK60" s="167"/>
      <c r="GL60" s="167"/>
      <c r="GM60" s="167"/>
      <c r="GN60" s="167"/>
      <c r="GO60" s="167"/>
      <c r="GP60" s="167"/>
      <c r="GQ60" s="167"/>
      <c r="GR60" s="167"/>
      <c r="GS60" s="167"/>
      <c r="GT60" s="167"/>
      <c r="GU60" s="167"/>
      <c r="GV60" s="167"/>
      <c r="GW60" s="167"/>
      <c r="GX60" s="167"/>
      <c r="GY60" s="167"/>
      <c r="GZ60" s="167"/>
      <c r="HA60" s="167"/>
      <c r="HB60" s="167"/>
      <c r="HC60" s="167"/>
      <c r="HD60" s="167"/>
      <c r="HE60" s="167"/>
      <c r="HF60" s="167"/>
      <c r="HG60" s="167"/>
      <c r="HH60" s="167"/>
      <c r="HI60" s="167"/>
      <c r="HJ60" s="167"/>
      <c r="HK60" s="167"/>
      <c r="HL60" s="167"/>
      <c r="HM60" s="167"/>
      <c r="HN60" s="167"/>
      <c r="HO60" s="167"/>
      <c r="HP60" s="167"/>
      <c r="HQ60" s="167"/>
      <c r="HR60" s="167"/>
      <c r="HS60" s="167"/>
      <c r="HT60" s="167"/>
      <c r="HU60" s="167"/>
      <c r="HV60" s="167"/>
      <c r="HW60" s="167"/>
      <c r="HX60" s="167"/>
      <c r="HY60" s="167"/>
      <c r="HZ60" s="167"/>
      <c r="IA60" s="167"/>
      <c r="IB60" s="167"/>
      <c r="IC60" s="167"/>
      <c r="ID60" s="167"/>
      <c r="IE60" s="167"/>
      <c r="IF60" s="167"/>
      <c r="IG60" s="167"/>
      <c r="IH60" s="167"/>
    </row>
    <row r="61" spans="1:242" s="165" customFormat="1" ht="45" customHeight="1">
      <c r="A61" s="204"/>
      <c r="B61" s="204"/>
      <c r="C61" s="373">
        <v>49</v>
      </c>
      <c r="D61" s="303" t="s">
        <v>165</v>
      </c>
      <c r="E61" s="291">
        <v>44791</v>
      </c>
      <c r="F61" s="301">
        <v>44736</v>
      </c>
      <c r="G61" s="293"/>
      <c r="H61" s="293">
        <v>1.5</v>
      </c>
      <c r="I61" s="293"/>
      <c r="J61" s="293">
        <v>1.5</v>
      </c>
      <c r="K61" s="298" t="s">
        <v>212</v>
      </c>
      <c r="L61" s="366">
        <v>19069.620000000003</v>
      </c>
      <c r="M61" s="368">
        <v>9069.6200000000008</v>
      </c>
      <c r="N61" s="368">
        <v>10000</v>
      </c>
      <c r="O61" s="368"/>
      <c r="P61" s="368"/>
      <c r="Q61" s="368"/>
      <c r="R61" s="368"/>
      <c r="S61" s="368"/>
      <c r="T61" s="368">
        <v>9069.6200000000008</v>
      </c>
      <c r="U61" s="368">
        <v>10000</v>
      </c>
      <c r="V61" s="368"/>
      <c r="W61" s="368"/>
      <c r="X61" s="368"/>
      <c r="Y61" s="368"/>
      <c r="Z61" s="368"/>
      <c r="AA61" s="368">
        <v>19069.620000000003</v>
      </c>
      <c r="AB61" s="282"/>
      <c r="AD61" s="176"/>
      <c r="AK61" s="179"/>
      <c r="AL61" s="179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8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167"/>
      <c r="DQ61" s="167"/>
      <c r="DR61" s="167"/>
      <c r="DS61" s="167"/>
      <c r="DT61" s="167"/>
      <c r="DU61" s="167"/>
      <c r="DV61" s="167"/>
      <c r="DW61" s="167"/>
      <c r="DX61" s="167"/>
      <c r="DY61" s="167"/>
      <c r="DZ61" s="167"/>
      <c r="EA61" s="167"/>
      <c r="EB61" s="167"/>
      <c r="EC61" s="167"/>
      <c r="ED61" s="167"/>
      <c r="EE61" s="167"/>
      <c r="EF61" s="167"/>
      <c r="EG61" s="167"/>
      <c r="EH61" s="169"/>
      <c r="EI61" s="167"/>
      <c r="EJ61" s="169"/>
      <c r="EK61" s="167"/>
      <c r="EL61" s="167"/>
      <c r="EM61" s="167"/>
      <c r="EN61" s="167"/>
      <c r="EO61" s="167"/>
      <c r="EP61" s="167"/>
      <c r="EQ61" s="167"/>
      <c r="ER61" s="167"/>
      <c r="ES61" s="167"/>
      <c r="ET61" s="167"/>
      <c r="EU61" s="167"/>
      <c r="EV61" s="167"/>
      <c r="EW61" s="167"/>
      <c r="EX61" s="167"/>
      <c r="EY61" s="167"/>
      <c r="EZ61" s="167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  <c r="FM61" s="167"/>
      <c r="FN61" s="167"/>
      <c r="FO61" s="167"/>
      <c r="FP61" s="167"/>
      <c r="FQ61" s="167"/>
      <c r="FR61" s="167"/>
      <c r="FS61" s="167"/>
      <c r="FT61" s="167"/>
      <c r="FU61" s="167"/>
      <c r="FV61" s="167"/>
      <c r="FW61" s="167"/>
      <c r="FX61" s="167"/>
      <c r="FY61" s="167"/>
      <c r="FZ61" s="167"/>
      <c r="GA61" s="167"/>
      <c r="GB61" s="167"/>
      <c r="GC61" s="167"/>
      <c r="GD61" s="167"/>
      <c r="GE61" s="167"/>
      <c r="GF61" s="167"/>
      <c r="GG61" s="167"/>
      <c r="GH61" s="167"/>
      <c r="GI61" s="167"/>
      <c r="GJ61" s="167"/>
      <c r="GK61" s="167"/>
      <c r="GL61" s="167"/>
      <c r="GM61" s="167"/>
      <c r="GN61" s="167"/>
      <c r="GO61" s="167"/>
      <c r="GP61" s="167"/>
      <c r="GQ61" s="167"/>
      <c r="GR61" s="167"/>
      <c r="GS61" s="167"/>
      <c r="GT61" s="167"/>
      <c r="GU61" s="167"/>
      <c r="GV61" s="167"/>
      <c r="GW61" s="167"/>
      <c r="GX61" s="167"/>
      <c r="GY61" s="167"/>
      <c r="GZ61" s="167"/>
      <c r="HA61" s="167"/>
      <c r="HB61" s="167"/>
      <c r="HC61" s="167"/>
      <c r="HD61" s="167"/>
      <c r="HE61" s="167"/>
      <c r="HF61" s="167"/>
      <c r="HG61" s="167"/>
      <c r="HH61" s="167"/>
      <c r="HI61" s="167"/>
      <c r="HJ61" s="167"/>
      <c r="HK61" s="167"/>
      <c r="HL61" s="167"/>
      <c r="HM61" s="167"/>
      <c r="HN61" s="167"/>
      <c r="HO61" s="167"/>
      <c r="HP61" s="167"/>
      <c r="HQ61" s="167"/>
      <c r="HR61" s="167"/>
      <c r="HS61" s="167"/>
      <c r="HT61" s="167"/>
      <c r="HU61" s="167"/>
      <c r="HV61" s="167"/>
      <c r="HW61" s="167"/>
      <c r="HX61" s="167"/>
      <c r="HY61" s="167"/>
      <c r="HZ61" s="167"/>
      <c r="IA61" s="167"/>
      <c r="IB61" s="167"/>
      <c r="IC61" s="167"/>
      <c r="ID61" s="167"/>
      <c r="IE61" s="167"/>
      <c r="IF61" s="167"/>
      <c r="IG61" s="167"/>
      <c r="IH61" s="167"/>
    </row>
    <row r="62" spans="1:242" s="165" customFormat="1" ht="30" customHeight="1">
      <c r="A62" s="204"/>
      <c r="B62" s="204"/>
      <c r="C62" s="389">
        <v>50</v>
      </c>
      <c r="D62" s="304" t="s">
        <v>166</v>
      </c>
      <c r="E62" s="291">
        <v>44798</v>
      </c>
      <c r="F62" s="305">
        <v>44897</v>
      </c>
      <c r="G62" s="306"/>
      <c r="H62" s="306">
        <v>2.2000000000000002</v>
      </c>
      <c r="I62" s="293"/>
      <c r="J62" s="293">
        <v>2.2000000000000002</v>
      </c>
      <c r="K62" s="294" t="s">
        <v>221</v>
      </c>
      <c r="L62" s="400">
        <v>47646.639999999992</v>
      </c>
      <c r="M62" s="372">
        <v>646.64</v>
      </c>
      <c r="N62" s="372">
        <v>46999.999999999993</v>
      </c>
      <c r="O62" s="372"/>
      <c r="P62" s="372"/>
      <c r="Q62" s="372"/>
      <c r="R62" s="372"/>
      <c r="S62" s="372"/>
      <c r="T62" s="368">
        <v>646.64</v>
      </c>
      <c r="U62" s="368">
        <v>47000</v>
      </c>
      <c r="V62" s="368"/>
      <c r="W62" s="368"/>
      <c r="X62" s="368"/>
      <c r="Y62" s="368"/>
      <c r="Z62" s="368"/>
      <c r="AA62" s="368">
        <v>47646.64</v>
      </c>
      <c r="AB62" s="282"/>
      <c r="AD62" s="176"/>
      <c r="AK62" s="179"/>
      <c r="AL62" s="179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8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  <c r="EC62" s="167"/>
      <c r="ED62" s="167"/>
      <c r="EE62" s="167"/>
      <c r="EF62" s="167"/>
      <c r="EG62" s="167"/>
      <c r="EH62" s="169"/>
      <c r="EI62" s="167"/>
      <c r="EJ62" s="169"/>
      <c r="EK62" s="167"/>
      <c r="EL62" s="167"/>
      <c r="EM62" s="167"/>
      <c r="EN62" s="167"/>
      <c r="EO62" s="167"/>
      <c r="EP62" s="167"/>
      <c r="EQ62" s="167"/>
      <c r="ER62" s="167"/>
      <c r="ES62" s="167"/>
      <c r="ET62" s="167"/>
      <c r="EU62" s="167"/>
      <c r="EV62" s="167"/>
      <c r="EW62" s="167"/>
      <c r="EX62" s="167"/>
      <c r="EY62" s="167"/>
      <c r="EZ62" s="167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  <c r="FM62" s="167"/>
      <c r="FN62" s="167"/>
      <c r="FO62" s="167"/>
      <c r="FP62" s="167"/>
      <c r="FQ62" s="167"/>
      <c r="FR62" s="167"/>
      <c r="FS62" s="167"/>
      <c r="FT62" s="167"/>
      <c r="FU62" s="167"/>
      <c r="FV62" s="167"/>
      <c r="FW62" s="167"/>
      <c r="FX62" s="167"/>
      <c r="FY62" s="167"/>
      <c r="FZ62" s="167"/>
      <c r="GA62" s="167"/>
      <c r="GB62" s="167"/>
      <c r="GC62" s="167"/>
      <c r="GD62" s="167"/>
      <c r="GE62" s="167"/>
      <c r="GF62" s="167"/>
      <c r="GG62" s="167"/>
      <c r="GH62" s="167"/>
      <c r="GI62" s="167"/>
      <c r="GJ62" s="167"/>
      <c r="GK62" s="167"/>
      <c r="GL62" s="167"/>
      <c r="GM62" s="167"/>
      <c r="GN62" s="167"/>
      <c r="GO62" s="167"/>
      <c r="GP62" s="167"/>
      <c r="GQ62" s="167"/>
      <c r="GR62" s="167"/>
      <c r="GS62" s="167"/>
      <c r="GT62" s="167"/>
      <c r="GU62" s="167"/>
      <c r="GV62" s="167"/>
      <c r="GW62" s="167"/>
      <c r="GX62" s="167"/>
      <c r="GY62" s="167"/>
      <c r="GZ62" s="167"/>
      <c r="HA62" s="167"/>
      <c r="HB62" s="167"/>
      <c r="HC62" s="167"/>
      <c r="HD62" s="167"/>
      <c r="HE62" s="167"/>
      <c r="HF62" s="167"/>
      <c r="HG62" s="167"/>
      <c r="HH62" s="167"/>
      <c r="HI62" s="167"/>
      <c r="HJ62" s="167"/>
      <c r="HK62" s="167"/>
      <c r="HL62" s="167"/>
      <c r="HM62" s="167"/>
      <c r="HN62" s="167"/>
      <c r="HO62" s="167"/>
      <c r="HP62" s="167"/>
      <c r="HQ62" s="167"/>
      <c r="HR62" s="167"/>
      <c r="HS62" s="167"/>
      <c r="HT62" s="167"/>
      <c r="HU62" s="167"/>
      <c r="HV62" s="167"/>
      <c r="HW62" s="167"/>
      <c r="HX62" s="167"/>
      <c r="HY62" s="167"/>
      <c r="HZ62" s="167"/>
      <c r="IA62" s="167"/>
      <c r="IB62" s="167"/>
      <c r="IC62" s="167"/>
      <c r="ID62" s="167"/>
      <c r="IE62" s="167"/>
      <c r="IF62" s="167"/>
      <c r="IG62" s="167"/>
      <c r="IH62" s="167"/>
    </row>
    <row r="63" spans="1:242" s="165" customFormat="1" ht="45">
      <c r="A63" s="204"/>
      <c r="B63" s="204"/>
      <c r="C63" s="373">
        <v>51</v>
      </c>
      <c r="D63" s="304" t="s">
        <v>166</v>
      </c>
      <c r="E63" s="291">
        <v>44757</v>
      </c>
      <c r="F63" s="305">
        <v>44887</v>
      </c>
      <c r="G63" s="293"/>
      <c r="H63" s="293">
        <v>1.3</v>
      </c>
      <c r="I63" s="306"/>
      <c r="J63" s="306">
        <v>1.3</v>
      </c>
      <c r="K63" s="294" t="s">
        <v>220</v>
      </c>
      <c r="L63" s="400">
        <v>20466.52002</v>
      </c>
      <c r="M63" s="372">
        <v>1414.1200200000001</v>
      </c>
      <c r="N63" s="368">
        <v>19052.400000000001</v>
      </c>
      <c r="O63" s="368"/>
      <c r="P63" s="368"/>
      <c r="Q63" s="368"/>
      <c r="R63" s="368"/>
      <c r="S63" s="368"/>
      <c r="T63" s="368">
        <v>1414.1200200000001</v>
      </c>
      <c r="U63" s="368">
        <v>19052.400000000001</v>
      </c>
      <c r="V63" s="368"/>
      <c r="W63" s="368"/>
      <c r="X63" s="368"/>
      <c r="Y63" s="368"/>
      <c r="Z63" s="368"/>
      <c r="AA63" s="368">
        <v>20466.52002</v>
      </c>
      <c r="AB63" s="282"/>
      <c r="AD63" s="176"/>
      <c r="AK63" s="179"/>
      <c r="AL63" s="179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8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67"/>
      <c r="DI63" s="167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  <c r="DT63" s="167"/>
      <c r="DU63" s="167"/>
      <c r="DV63" s="167"/>
      <c r="DW63" s="167"/>
      <c r="DX63" s="167"/>
      <c r="DY63" s="167"/>
      <c r="DZ63" s="167"/>
      <c r="EA63" s="167"/>
      <c r="EB63" s="167"/>
      <c r="EC63" s="167"/>
      <c r="ED63" s="167"/>
      <c r="EE63" s="167"/>
      <c r="EF63" s="167"/>
      <c r="EG63" s="167"/>
      <c r="EH63" s="169"/>
      <c r="EI63" s="167"/>
      <c r="EJ63" s="169"/>
      <c r="EK63" s="167"/>
      <c r="EL63" s="167"/>
      <c r="EM63" s="167"/>
      <c r="EN63" s="167"/>
      <c r="EO63" s="167"/>
      <c r="EP63" s="167"/>
      <c r="EQ63" s="167"/>
      <c r="ER63" s="167"/>
      <c r="ES63" s="167"/>
      <c r="ET63" s="167"/>
      <c r="EU63" s="167"/>
      <c r="EV63" s="167"/>
      <c r="EW63" s="167"/>
      <c r="EX63" s="167"/>
      <c r="EY63" s="167"/>
      <c r="EZ63" s="167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  <c r="FM63" s="167"/>
      <c r="FN63" s="167"/>
      <c r="FO63" s="167"/>
      <c r="FP63" s="167"/>
      <c r="FQ63" s="167"/>
      <c r="FR63" s="167"/>
      <c r="FS63" s="167"/>
      <c r="FT63" s="167"/>
      <c r="FU63" s="167"/>
      <c r="FV63" s="167"/>
      <c r="FW63" s="167"/>
      <c r="FX63" s="167"/>
      <c r="FY63" s="167"/>
      <c r="FZ63" s="167"/>
      <c r="GA63" s="167"/>
      <c r="GB63" s="167"/>
      <c r="GC63" s="167"/>
      <c r="GD63" s="167"/>
      <c r="GE63" s="167"/>
      <c r="GF63" s="167"/>
      <c r="GG63" s="167"/>
      <c r="GH63" s="167"/>
      <c r="GI63" s="167"/>
      <c r="GJ63" s="167"/>
      <c r="GK63" s="167"/>
      <c r="GL63" s="167"/>
      <c r="GM63" s="167"/>
      <c r="GN63" s="167"/>
      <c r="GO63" s="167"/>
      <c r="GP63" s="167"/>
      <c r="GQ63" s="167"/>
      <c r="GR63" s="167"/>
      <c r="GS63" s="167"/>
      <c r="GT63" s="167"/>
      <c r="GU63" s="167"/>
      <c r="GV63" s="167"/>
      <c r="GW63" s="167"/>
      <c r="GX63" s="167"/>
      <c r="GY63" s="167"/>
      <c r="GZ63" s="167"/>
      <c r="HA63" s="167"/>
      <c r="HB63" s="167"/>
      <c r="HC63" s="167"/>
      <c r="HD63" s="167"/>
      <c r="HE63" s="167"/>
      <c r="HF63" s="167"/>
      <c r="HG63" s="167"/>
      <c r="HH63" s="167"/>
      <c r="HI63" s="167"/>
      <c r="HJ63" s="167"/>
      <c r="HK63" s="167"/>
      <c r="HL63" s="167"/>
      <c r="HM63" s="167"/>
      <c r="HN63" s="167"/>
      <c r="HO63" s="167"/>
      <c r="HP63" s="167"/>
      <c r="HQ63" s="167"/>
      <c r="HR63" s="167"/>
      <c r="HS63" s="167"/>
      <c r="HT63" s="167"/>
      <c r="HU63" s="167"/>
      <c r="HV63" s="167"/>
      <c r="HW63" s="167"/>
      <c r="HX63" s="167"/>
      <c r="HY63" s="167"/>
      <c r="HZ63" s="167"/>
      <c r="IA63" s="167"/>
      <c r="IB63" s="167"/>
      <c r="IC63" s="167"/>
      <c r="ID63" s="167"/>
      <c r="IE63" s="167"/>
      <c r="IF63" s="167"/>
      <c r="IG63" s="167"/>
      <c r="IH63" s="167"/>
    </row>
    <row r="64" spans="1:242" s="165" customFormat="1" ht="45">
      <c r="A64" s="204"/>
      <c r="B64" s="204"/>
      <c r="C64" s="373">
        <v>52</v>
      </c>
      <c r="D64" s="303" t="s">
        <v>167</v>
      </c>
      <c r="E64" s="291">
        <v>44767</v>
      </c>
      <c r="F64" s="301">
        <v>44743</v>
      </c>
      <c r="G64" s="306"/>
      <c r="H64" s="306">
        <v>2.42</v>
      </c>
      <c r="I64" s="293"/>
      <c r="J64" s="293">
        <v>2.42</v>
      </c>
      <c r="K64" s="307" t="s">
        <v>224</v>
      </c>
      <c r="L64" s="366">
        <v>10973.8631</v>
      </c>
      <c r="M64" s="372">
        <v>973.86310000000003</v>
      </c>
      <c r="N64" s="372">
        <v>10000</v>
      </c>
      <c r="O64" s="372"/>
      <c r="P64" s="372"/>
      <c r="Q64" s="372"/>
      <c r="R64" s="372"/>
      <c r="S64" s="372"/>
      <c r="T64" s="368">
        <v>973.86310000000003</v>
      </c>
      <c r="U64" s="368">
        <v>10000</v>
      </c>
      <c r="V64" s="368"/>
      <c r="W64" s="368"/>
      <c r="X64" s="368"/>
      <c r="Y64" s="368"/>
      <c r="Z64" s="368"/>
      <c r="AA64" s="368">
        <v>10973.8631</v>
      </c>
      <c r="AB64" s="282"/>
      <c r="AD64" s="176"/>
      <c r="AK64" s="179"/>
      <c r="AL64" s="179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8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167"/>
      <c r="DH64" s="167"/>
      <c r="DI64" s="167"/>
      <c r="DJ64" s="167"/>
      <c r="DK64" s="167"/>
      <c r="DL64" s="167"/>
      <c r="DM64" s="167"/>
      <c r="DN64" s="167"/>
      <c r="DO64" s="167"/>
      <c r="DP64" s="167"/>
      <c r="DQ64" s="167"/>
      <c r="DR64" s="167"/>
      <c r="DS64" s="167"/>
      <c r="DT64" s="167"/>
      <c r="DU64" s="167"/>
      <c r="DV64" s="167"/>
      <c r="DW64" s="167"/>
      <c r="DX64" s="167"/>
      <c r="DY64" s="167"/>
      <c r="DZ64" s="167"/>
      <c r="EA64" s="167"/>
      <c r="EB64" s="167"/>
      <c r="EC64" s="167"/>
      <c r="ED64" s="167"/>
      <c r="EE64" s="167"/>
      <c r="EF64" s="167"/>
      <c r="EG64" s="167"/>
      <c r="EH64" s="169"/>
      <c r="EI64" s="167"/>
      <c r="EJ64" s="169"/>
      <c r="EK64" s="167"/>
      <c r="EL64" s="167"/>
      <c r="EM64" s="167"/>
      <c r="EN64" s="167"/>
      <c r="EO64" s="167"/>
      <c r="EP64" s="167"/>
      <c r="EQ64" s="167"/>
      <c r="ER64" s="167"/>
      <c r="ES64" s="167"/>
      <c r="ET64" s="167"/>
      <c r="EU64" s="167"/>
      <c r="EV64" s="167"/>
      <c r="EW64" s="167"/>
      <c r="EX64" s="167"/>
      <c r="EY64" s="167"/>
      <c r="EZ64" s="167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  <c r="FM64" s="167"/>
      <c r="FN64" s="167"/>
      <c r="FO64" s="167"/>
      <c r="FP64" s="167"/>
      <c r="FQ64" s="167"/>
      <c r="FR64" s="167"/>
      <c r="FS64" s="167"/>
      <c r="FT64" s="167"/>
      <c r="FU64" s="167"/>
      <c r="FV64" s="167"/>
      <c r="FW64" s="167"/>
      <c r="FX64" s="167"/>
      <c r="FY64" s="167"/>
      <c r="FZ64" s="167"/>
      <c r="GA64" s="167"/>
      <c r="GB64" s="167"/>
      <c r="GC64" s="167"/>
      <c r="GD64" s="167"/>
      <c r="GE64" s="167"/>
      <c r="GF64" s="167"/>
      <c r="GG64" s="167"/>
      <c r="GH64" s="167"/>
      <c r="GI64" s="167"/>
      <c r="GJ64" s="167"/>
      <c r="GK64" s="167"/>
      <c r="GL64" s="167"/>
      <c r="GM64" s="167"/>
      <c r="GN64" s="167"/>
      <c r="GO64" s="167"/>
      <c r="GP64" s="167"/>
      <c r="GQ64" s="167"/>
      <c r="GR64" s="167"/>
      <c r="GS64" s="167"/>
      <c r="GT64" s="167"/>
      <c r="GU64" s="167"/>
      <c r="GV64" s="167"/>
      <c r="GW64" s="167"/>
      <c r="GX64" s="167"/>
      <c r="GY64" s="167"/>
      <c r="GZ64" s="167"/>
      <c r="HA64" s="167"/>
      <c r="HB64" s="167"/>
      <c r="HC64" s="167"/>
      <c r="HD64" s="167"/>
      <c r="HE64" s="167"/>
      <c r="HF64" s="167"/>
      <c r="HG64" s="167"/>
      <c r="HH64" s="167"/>
      <c r="HI64" s="167"/>
      <c r="HJ64" s="167"/>
      <c r="HK64" s="167"/>
      <c r="HL64" s="167"/>
      <c r="HM64" s="167"/>
      <c r="HN64" s="167"/>
      <c r="HO64" s="167"/>
      <c r="HP64" s="167"/>
      <c r="HQ64" s="167"/>
      <c r="HR64" s="167"/>
      <c r="HS64" s="167"/>
      <c r="HT64" s="167"/>
      <c r="HU64" s="167"/>
      <c r="HV64" s="167"/>
      <c r="HW64" s="167"/>
      <c r="HX64" s="167"/>
      <c r="HY64" s="167"/>
      <c r="HZ64" s="167"/>
      <c r="IA64" s="167"/>
      <c r="IB64" s="167"/>
      <c r="IC64" s="167"/>
      <c r="ID64" s="167"/>
      <c r="IE64" s="167"/>
      <c r="IF64" s="167"/>
      <c r="IG64" s="167"/>
      <c r="IH64" s="167"/>
    </row>
    <row r="65" spans="1:242" s="165" customFormat="1" ht="57" customHeight="1">
      <c r="A65" s="204"/>
      <c r="B65" s="204"/>
      <c r="C65" s="535">
        <v>53</v>
      </c>
      <c r="D65" s="554" t="s">
        <v>168</v>
      </c>
      <c r="E65" s="299">
        <v>44778</v>
      </c>
      <c r="F65" s="297">
        <v>44873</v>
      </c>
      <c r="G65" s="308"/>
      <c r="H65" s="293">
        <v>1.1000000000000001</v>
      </c>
      <c r="I65" s="293"/>
      <c r="J65" s="293">
        <v>1.1000000000000001</v>
      </c>
      <c r="K65" s="298" t="s">
        <v>211</v>
      </c>
      <c r="L65" s="366">
        <v>15277.0918</v>
      </c>
      <c r="M65" s="367">
        <v>6277.0918000000001</v>
      </c>
      <c r="N65" s="367">
        <v>9000</v>
      </c>
      <c r="O65" s="367"/>
      <c r="P65" s="367"/>
      <c r="Q65" s="367"/>
      <c r="R65" s="367"/>
      <c r="S65" s="367"/>
      <c r="T65" s="368">
        <v>6277.0918000000001</v>
      </c>
      <c r="U65" s="368">
        <v>9000</v>
      </c>
      <c r="V65" s="368"/>
      <c r="W65" s="368"/>
      <c r="X65" s="368"/>
      <c r="Y65" s="368"/>
      <c r="Z65" s="368"/>
      <c r="AA65" s="368">
        <v>15277.0918</v>
      </c>
      <c r="AB65" s="282"/>
      <c r="AD65" s="176"/>
      <c r="AK65" s="179"/>
      <c r="AL65" s="179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8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167"/>
      <c r="DH65" s="167"/>
      <c r="DI65" s="167"/>
      <c r="DJ65" s="167"/>
      <c r="DK65" s="167"/>
      <c r="DL65" s="167"/>
      <c r="DM65" s="167"/>
      <c r="DN65" s="167"/>
      <c r="DO65" s="167"/>
      <c r="DP65" s="167"/>
      <c r="DQ65" s="167"/>
      <c r="DR65" s="167"/>
      <c r="DS65" s="167"/>
      <c r="DT65" s="167"/>
      <c r="DU65" s="167"/>
      <c r="DV65" s="167"/>
      <c r="DW65" s="167"/>
      <c r="DX65" s="167"/>
      <c r="DY65" s="167"/>
      <c r="DZ65" s="167"/>
      <c r="EA65" s="167"/>
      <c r="EB65" s="167"/>
      <c r="EC65" s="167"/>
      <c r="ED65" s="167"/>
      <c r="EE65" s="167"/>
      <c r="EF65" s="167"/>
      <c r="EG65" s="167"/>
      <c r="EH65" s="169"/>
      <c r="EI65" s="167"/>
      <c r="EJ65" s="169"/>
      <c r="EK65" s="167"/>
      <c r="EL65" s="167"/>
      <c r="EM65" s="167"/>
      <c r="EN65" s="167"/>
      <c r="EO65" s="167"/>
      <c r="EP65" s="167"/>
      <c r="EQ65" s="167"/>
      <c r="ER65" s="167"/>
      <c r="ES65" s="167"/>
      <c r="ET65" s="167"/>
      <c r="EU65" s="167"/>
      <c r="EV65" s="167"/>
      <c r="EW65" s="167"/>
      <c r="EX65" s="167"/>
      <c r="EY65" s="167"/>
      <c r="EZ65" s="167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  <c r="FM65" s="167"/>
      <c r="FN65" s="167"/>
      <c r="FO65" s="167"/>
      <c r="FP65" s="167"/>
      <c r="FQ65" s="167"/>
      <c r="FR65" s="167"/>
      <c r="FS65" s="167"/>
      <c r="FT65" s="167"/>
      <c r="FU65" s="167"/>
      <c r="FV65" s="167"/>
      <c r="FW65" s="167"/>
      <c r="FX65" s="167"/>
      <c r="FY65" s="167"/>
      <c r="FZ65" s="167"/>
      <c r="GA65" s="167"/>
      <c r="GB65" s="167"/>
      <c r="GC65" s="167"/>
      <c r="GD65" s="167"/>
      <c r="GE65" s="167"/>
      <c r="GF65" s="167"/>
      <c r="GG65" s="167"/>
      <c r="GH65" s="167"/>
      <c r="GI65" s="167"/>
      <c r="GJ65" s="167"/>
      <c r="GK65" s="167"/>
      <c r="GL65" s="167"/>
      <c r="GM65" s="167"/>
      <c r="GN65" s="167"/>
      <c r="GO65" s="167"/>
      <c r="GP65" s="167"/>
      <c r="GQ65" s="167"/>
      <c r="GR65" s="167"/>
      <c r="GS65" s="167"/>
      <c r="GT65" s="167"/>
      <c r="GU65" s="167"/>
      <c r="GV65" s="167"/>
      <c r="GW65" s="167"/>
      <c r="GX65" s="167"/>
      <c r="GY65" s="167"/>
      <c r="GZ65" s="167"/>
      <c r="HA65" s="167"/>
      <c r="HB65" s="167"/>
      <c r="HC65" s="167"/>
      <c r="HD65" s="167"/>
      <c r="HE65" s="167"/>
      <c r="HF65" s="167"/>
      <c r="HG65" s="167"/>
      <c r="HH65" s="167"/>
      <c r="HI65" s="167"/>
      <c r="HJ65" s="167"/>
      <c r="HK65" s="167"/>
      <c r="HL65" s="167"/>
      <c r="HM65" s="167"/>
      <c r="HN65" s="167"/>
      <c r="HO65" s="167"/>
      <c r="HP65" s="167"/>
      <c r="HQ65" s="167"/>
      <c r="HR65" s="167"/>
      <c r="HS65" s="167"/>
      <c r="HT65" s="167"/>
      <c r="HU65" s="167"/>
      <c r="HV65" s="167"/>
      <c r="HW65" s="167"/>
      <c r="HX65" s="167"/>
      <c r="HY65" s="167"/>
      <c r="HZ65" s="167"/>
      <c r="IA65" s="167"/>
      <c r="IB65" s="167"/>
      <c r="IC65" s="167"/>
      <c r="ID65" s="167"/>
      <c r="IE65" s="167"/>
      <c r="IF65" s="167"/>
      <c r="IG65" s="167"/>
      <c r="IH65" s="167"/>
    </row>
    <row r="66" spans="1:242" s="165" customFormat="1" ht="45">
      <c r="A66" s="204"/>
      <c r="B66" s="204"/>
      <c r="C66" s="536"/>
      <c r="D66" s="555"/>
      <c r="E66" s="299">
        <v>44788</v>
      </c>
      <c r="F66" s="292">
        <v>44875</v>
      </c>
      <c r="G66" s="308"/>
      <c r="H66" s="293">
        <v>1.9</v>
      </c>
      <c r="I66" s="293"/>
      <c r="J66" s="293">
        <v>1.9</v>
      </c>
      <c r="K66" s="298" t="s">
        <v>225</v>
      </c>
      <c r="L66" s="366">
        <v>24631.524109999998</v>
      </c>
      <c r="M66" s="367">
        <v>2131.5241099999998</v>
      </c>
      <c r="N66" s="367"/>
      <c r="O66" s="367"/>
      <c r="P66" s="367"/>
      <c r="Q66" s="367"/>
      <c r="R66" s="367">
        <v>900</v>
      </c>
      <c r="S66" s="367">
        <v>21600</v>
      </c>
      <c r="T66" s="368">
        <v>2131.5241099999998</v>
      </c>
      <c r="U66" s="368"/>
      <c r="V66" s="368"/>
      <c r="W66" s="368"/>
      <c r="X66" s="368"/>
      <c r="Y66" s="368">
        <v>900</v>
      </c>
      <c r="Z66" s="368">
        <v>21600</v>
      </c>
      <c r="AA66" s="368">
        <v>24631.524109999998</v>
      </c>
      <c r="AB66" s="282"/>
      <c r="AD66" s="176"/>
      <c r="AK66" s="179"/>
      <c r="AL66" s="179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8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167"/>
      <c r="DH66" s="167"/>
      <c r="DI66" s="167"/>
      <c r="DJ66" s="167"/>
      <c r="DK66" s="167"/>
      <c r="DL66" s="167"/>
      <c r="DM66" s="167"/>
      <c r="DN66" s="167"/>
      <c r="DO66" s="167"/>
      <c r="DP66" s="167"/>
      <c r="DQ66" s="167"/>
      <c r="DR66" s="167"/>
      <c r="DS66" s="167"/>
      <c r="DT66" s="167"/>
      <c r="DU66" s="167"/>
      <c r="DV66" s="167"/>
      <c r="DW66" s="167"/>
      <c r="DX66" s="167"/>
      <c r="DY66" s="167"/>
      <c r="DZ66" s="167"/>
      <c r="EA66" s="167"/>
      <c r="EB66" s="167"/>
      <c r="EC66" s="167"/>
      <c r="ED66" s="167"/>
      <c r="EE66" s="167"/>
      <c r="EF66" s="167"/>
      <c r="EG66" s="167"/>
      <c r="EH66" s="169"/>
      <c r="EI66" s="167"/>
      <c r="EJ66" s="169"/>
      <c r="EK66" s="167"/>
      <c r="EL66" s="167"/>
      <c r="EM66" s="167"/>
      <c r="EN66" s="167"/>
      <c r="EO66" s="167"/>
      <c r="EP66" s="167"/>
      <c r="EQ66" s="167"/>
      <c r="ER66" s="167"/>
      <c r="ES66" s="167"/>
      <c r="ET66" s="167"/>
      <c r="EU66" s="167"/>
      <c r="EV66" s="167"/>
      <c r="EW66" s="167"/>
      <c r="EX66" s="167"/>
      <c r="EY66" s="167"/>
      <c r="EZ66" s="167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  <c r="FM66" s="167"/>
      <c r="FN66" s="167"/>
      <c r="FO66" s="167"/>
      <c r="FP66" s="167"/>
      <c r="FQ66" s="167"/>
      <c r="FR66" s="167"/>
      <c r="FS66" s="167"/>
      <c r="FT66" s="167"/>
      <c r="FU66" s="167"/>
      <c r="FV66" s="167"/>
      <c r="FW66" s="167"/>
      <c r="FX66" s="167"/>
      <c r="FY66" s="167"/>
      <c r="FZ66" s="167"/>
      <c r="GA66" s="167"/>
      <c r="GB66" s="167"/>
      <c r="GC66" s="167"/>
      <c r="GD66" s="167"/>
      <c r="GE66" s="167"/>
      <c r="GF66" s="167"/>
      <c r="GG66" s="167"/>
      <c r="GH66" s="167"/>
      <c r="GI66" s="167"/>
      <c r="GJ66" s="167"/>
      <c r="GK66" s="167"/>
      <c r="GL66" s="167"/>
      <c r="GM66" s="167"/>
      <c r="GN66" s="167"/>
      <c r="GO66" s="167"/>
      <c r="GP66" s="167"/>
      <c r="GQ66" s="167"/>
      <c r="GR66" s="167"/>
      <c r="GS66" s="167"/>
      <c r="GT66" s="167"/>
      <c r="GU66" s="167"/>
      <c r="GV66" s="167"/>
      <c r="GW66" s="167"/>
      <c r="GX66" s="167"/>
      <c r="GY66" s="167"/>
      <c r="GZ66" s="167"/>
      <c r="HA66" s="167"/>
      <c r="HB66" s="167"/>
      <c r="HC66" s="167"/>
      <c r="HD66" s="167"/>
      <c r="HE66" s="167"/>
      <c r="HF66" s="167"/>
      <c r="HG66" s="167"/>
      <c r="HH66" s="167"/>
      <c r="HI66" s="167"/>
      <c r="HJ66" s="167"/>
      <c r="HK66" s="167"/>
      <c r="HL66" s="167"/>
      <c r="HM66" s="167"/>
      <c r="HN66" s="167"/>
      <c r="HO66" s="167"/>
      <c r="HP66" s="167"/>
      <c r="HQ66" s="167"/>
      <c r="HR66" s="167"/>
      <c r="HS66" s="167"/>
      <c r="HT66" s="167"/>
      <c r="HU66" s="167"/>
      <c r="HV66" s="167"/>
      <c r="HW66" s="167"/>
      <c r="HX66" s="167"/>
      <c r="HY66" s="167"/>
      <c r="HZ66" s="167"/>
      <c r="IA66" s="167"/>
      <c r="IB66" s="167"/>
      <c r="IC66" s="167"/>
      <c r="ID66" s="167"/>
      <c r="IE66" s="167"/>
      <c r="IF66" s="167"/>
      <c r="IG66" s="167"/>
      <c r="IH66" s="167"/>
    </row>
    <row r="67" spans="1:242" s="165" customFormat="1" ht="45" customHeight="1">
      <c r="A67" s="204"/>
      <c r="B67" s="204"/>
      <c r="C67" s="373">
        <v>54</v>
      </c>
      <c r="D67" s="309" t="s">
        <v>169</v>
      </c>
      <c r="E67" s="299">
        <v>44785</v>
      </c>
      <c r="F67" s="292">
        <v>44859</v>
      </c>
      <c r="G67" s="308"/>
      <c r="H67" s="293">
        <v>1.86</v>
      </c>
      <c r="I67" s="293"/>
      <c r="J67" s="293">
        <v>1.86</v>
      </c>
      <c r="K67" s="298" t="s">
        <v>215</v>
      </c>
      <c r="L67" s="366">
        <v>27859.217689999998</v>
      </c>
      <c r="M67" s="367">
        <v>8599.7176899999995</v>
      </c>
      <c r="N67" s="367">
        <v>19259.5</v>
      </c>
      <c r="O67" s="367"/>
      <c r="P67" s="367"/>
      <c r="Q67" s="367"/>
      <c r="R67" s="367"/>
      <c r="S67" s="367"/>
      <c r="T67" s="368">
        <v>8599.7176899999995</v>
      </c>
      <c r="U67" s="368">
        <v>19259.5</v>
      </c>
      <c r="V67" s="368"/>
      <c r="W67" s="368"/>
      <c r="X67" s="368"/>
      <c r="Y67" s="368"/>
      <c r="Z67" s="368"/>
      <c r="AA67" s="368">
        <v>27859.217689999998</v>
      </c>
      <c r="AB67" s="282"/>
      <c r="AD67" s="176"/>
      <c r="AK67" s="179"/>
      <c r="AL67" s="179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8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167"/>
      <c r="DH67" s="167"/>
      <c r="DI67" s="167"/>
      <c r="DJ67" s="167"/>
      <c r="DK67" s="167"/>
      <c r="DL67" s="167"/>
      <c r="DM67" s="167"/>
      <c r="DN67" s="167"/>
      <c r="DO67" s="167"/>
      <c r="DP67" s="167"/>
      <c r="DQ67" s="167"/>
      <c r="DR67" s="167"/>
      <c r="DS67" s="167"/>
      <c r="DT67" s="167"/>
      <c r="DU67" s="167"/>
      <c r="DV67" s="167"/>
      <c r="DW67" s="167"/>
      <c r="DX67" s="167"/>
      <c r="DY67" s="167"/>
      <c r="DZ67" s="167"/>
      <c r="EA67" s="167"/>
      <c r="EB67" s="167"/>
      <c r="EC67" s="167"/>
      <c r="ED67" s="167"/>
      <c r="EE67" s="167"/>
      <c r="EF67" s="167"/>
      <c r="EG67" s="167"/>
      <c r="EH67" s="169"/>
      <c r="EI67" s="167"/>
      <c r="EJ67" s="169"/>
      <c r="EK67" s="167"/>
      <c r="EL67" s="167"/>
      <c r="EM67" s="167"/>
      <c r="EN67" s="167"/>
      <c r="EO67" s="167"/>
      <c r="EP67" s="167"/>
      <c r="EQ67" s="167"/>
      <c r="ER67" s="167"/>
      <c r="ES67" s="167"/>
      <c r="ET67" s="167"/>
      <c r="EU67" s="167"/>
      <c r="EV67" s="167"/>
      <c r="EW67" s="167"/>
      <c r="EX67" s="167"/>
      <c r="EY67" s="167"/>
      <c r="EZ67" s="167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  <c r="FM67" s="167"/>
      <c r="FN67" s="167"/>
      <c r="FO67" s="167"/>
      <c r="FP67" s="167"/>
      <c r="FQ67" s="167"/>
      <c r="FR67" s="167"/>
      <c r="FS67" s="167"/>
      <c r="FT67" s="167"/>
      <c r="FU67" s="167"/>
      <c r="FV67" s="167"/>
      <c r="FW67" s="167"/>
      <c r="FX67" s="167"/>
      <c r="FY67" s="167"/>
      <c r="FZ67" s="167"/>
      <c r="GA67" s="167"/>
      <c r="GB67" s="167"/>
      <c r="GC67" s="167"/>
      <c r="GD67" s="167"/>
      <c r="GE67" s="167"/>
      <c r="GF67" s="167"/>
      <c r="GG67" s="167"/>
      <c r="GH67" s="167"/>
      <c r="GI67" s="167"/>
      <c r="GJ67" s="167"/>
      <c r="GK67" s="167"/>
      <c r="GL67" s="167"/>
      <c r="GM67" s="167"/>
      <c r="GN67" s="167"/>
      <c r="GO67" s="167"/>
      <c r="GP67" s="167"/>
      <c r="GQ67" s="167"/>
      <c r="GR67" s="167"/>
      <c r="GS67" s="167"/>
      <c r="GT67" s="167"/>
      <c r="GU67" s="167"/>
      <c r="GV67" s="167"/>
      <c r="GW67" s="167"/>
      <c r="GX67" s="167"/>
      <c r="GY67" s="167"/>
      <c r="GZ67" s="167"/>
      <c r="HA67" s="167"/>
      <c r="HB67" s="167"/>
      <c r="HC67" s="167"/>
      <c r="HD67" s="167"/>
      <c r="HE67" s="167"/>
      <c r="HF67" s="167"/>
      <c r="HG67" s="167"/>
      <c r="HH67" s="167"/>
      <c r="HI67" s="167"/>
      <c r="HJ67" s="167"/>
      <c r="HK67" s="167"/>
      <c r="HL67" s="167"/>
      <c r="HM67" s="167"/>
      <c r="HN67" s="167"/>
      <c r="HO67" s="167"/>
      <c r="HP67" s="167"/>
      <c r="HQ67" s="167"/>
      <c r="HR67" s="167"/>
      <c r="HS67" s="167"/>
      <c r="HT67" s="167"/>
      <c r="HU67" s="167"/>
      <c r="HV67" s="167"/>
      <c r="HW67" s="167"/>
      <c r="HX67" s="167"/>
      <c r="HY67" s="167"/>
      <c r="HZ67" s="167"/>
      <c r="IA67" s="167"/>
      <c r="IB67" s="167"/>
      <c r="IC67" s="167"/>
      <c r="ID67" s="167"/>
      <c r="IE67" s="167"/>
      <c r="IF67" s="167"/>
      <c r="IG67" s="167"/>
      <c r="IH67" s="167"/>
    </row>
    <row r="68" spans="1:242" s="189" customFormat="1" ht="75">
      <c r="A68" s="204"/>
      <c r="B68" s="204"/>
      <c r="C68" s="373">
        <v>55</v>
      </c>
      <c r="D68" s="309" t="s">
        <v>170</v>
      </c>
      <c r="E68" s="291">
        <v>44866</v>
      </c>
      <c r="F68" s="310">
        <v>44866</v>
      </c>
      <c r="G68" s="308">
        <v>117.105</v>
      </c>
      <c r="H68" s="293"/>
      <c r="I68" s="293">
        <v>117.105</v>
      </c>
      <c r="J68" s="311"/>
      <c r="K68" s="298" t="s">
        <v>236</v>
      </c>
      <c r="L68" s="366">
        <v>41572.003199999999</v>
      </c>
      <c r="M68" s="367">
        <v>4164.4808700000003</v>
      </c>
      <c r="N68" s="367"/>
      <c r="O68" s="367"/>
      <c r="P68" s="367"/>
      <c r="Q68" s="367"/>
      <c r="R68" s="367">
        <v>1496.32233</v>
      </c>
      <c r="S68" s="367">
        <v>35911.199999999997</v>
      </c>
      <c r="T68" s="368">
        <v>4164.4808700000003</v>
      </c>
      <c r="U68" s="368"/>
      <c r="V68" s="368"/>
      <c r="W68" s="368"/>
      <c r="X68" s="368"/>
      <c r="Y68" s="368">
        <v>1496.32233</v>
      </c>
      <c r="Z68" s="368">
        <v>35911.199999999997</v>
      </c>
      <c r="AA68" s="368">
        <v>41572.003199999999</v>
      </c>
      <c r="AB68" s="282"/>
      <c r="AC68" s="165"/>
      <c r="AD68" s="176"/>
      <c r="AE68" s="165"/>
      <c r="AF68" s="165"/>
      <c r="AG68" s="165"/>
      <c r="AH68" s="165"/>
      <c r="AI68" s="165"/>
      <c r="AJ68" s="165"/>
      <c r="AK68" s="179"/>
      <c r="AL68" s="179"/>
      <c r="AM68" s="165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90"/>
      <c r="BU68" s="190"/>
      <c r="BV68" s="190"/>
      <c r="BW68" s="190"/>
      <c r="BX68" s="190"/>
      <c r="BY68" s="190"/>
      <c r="BZ68" s="190"/>
      <c r="CA68" s="190"/>
      <c r="CB68" s="190"/>
      <c r="CC68" s="190"/>
      <c r="CD68" s="190"/>
      <c r="CE68" s="190"/>
      <c r="CF68" s="190"/>
      <c r="CG68" s="190"/>
      <c r="CH68" s="190"/>
      <c r="CI68" s="190"/>
      <c r="CJ68" s="190"/>
      <c r="CK68" s="190"/>
      <c r="CL68" s="190"/>
      <c r="CM68" s="191"/>
      <c r="CN68" s="190"/>
      <c r="CO68" s="190"/>
      <c r="CP68" s="190"/>
      <c r="CQ68" s="190"/>
      <c r="CR68" s="190"/>
      <c r="CS68" s="190"/>
      <c r="CT68" s="190"/>
      <c r="CU68" s="190"/>
      <c r="CV68" s="190"/>
      <c r="CW68" s="190"/>
      <c r="CX68" s="190"/>
      <c r="CY68" s="190"/>
      <c r="CZ68" s="190"/>
      <c r="DA68" s="190"/>
      <c r="DB68" s="190"/>
      <c r="DC68" s="190"/>
      <c r="DD68" s="190"/>
      <c r="DE68" s="190"/>
      <c r="DF68" s="190"/>
      <c r="DG68" s="190"/>
      <c r="DH68" s="190"/>
      <c r="DI68" s="190"/>
      <c r="DJ68" s="190"/>
      <c r="DK68" s="190"/>
      <c r="DL68" s="190"/>
      <c r="DM68" s="190"/>
      <c r="DN68" s="190"/>
      <c r="DO68" s="190"/>
      <c r="DP68" s="190"/>
      <c r="DQ68" s="190"/>
      <c r="DR68" s="190"/>
      <c r="DS68" s="190"/>
      <c r="DT68" s="190"/>
      <c r="DU68" s="190"/>
      <c r="DV68" s="190"/>
      <c r="DW68" s="190"/>
      <c r="DX68" s="190"/>
      <c r="DY68" s="190"/>
      <c r="DZ68" s="190"/>
      <c r="EA68" s="190"/>
      <c r="EB68" s="190"/>
      <c r="EC68" s="190"/>
      <c r="ED68" s="190"/>
      <c r="EE68" s="190"/>
      <c r="EF68" s="190"/>
      <c r="EG68" s="190"/>
      <c r="EH68" s="192"/>
      <c r="EI68" s="190"/>
      <c r="EJ68" s="192"/>
      <c r="EK68" s="190"/>
      <c r="EL68" s="190"/>
      <c r="EM68" s="190"/>
      <c r="EN68" s="190"/>
      <c r="EO68" s="190"/>
      <c r="EP68" s="190"/>
      <c r="EQ68" s="190"/>
      <c r="ER68" s="190"/>
      <c r="ES68" s="190"/>
      <c r="ET68" s="190"/>
      <c r="EU68" s="190"/>
      <c r="EV68" s="190"/>
      <c r="EW68" s="190"/>
      <c r="EX68" s="190"/>
      <c r="EY68" s="190"/>
      <c r="EZ68" s="190"/>
      <c r="FA68" s="190"/>
      <c r="FB68" s="190"/>
      <c r="FC68" s="190"/>
      <c r="FD68" s="190"/>
      <c r="FE68" s="190"/>
      <c r="FF68" s="190"/>
      <c r="FG68" s="190"/>
      <c r="FH68" s="190"/>
      <c r="FI68" s="190"/>
      <c r="FJ68" s="190"/>
      <c r="FK68" s="190"/>
      <c r="FL68" s="190"/>
      <c r="FM68" s="190"/>
      <c r="FN68" s="190"/>
      <c r="FO68" s="190"/>
      <c r="FP68" s="190"/>
      <c r="FQ68" s="190"/>
      <c r="FR68" s="190"/>
      <c r="FS68" s="190"/>
      <c r="FT68" s="190"/>
      <c r="FU68" s="190"/>
      <c r="FV68" s="190"/>
      <c r="FW68" s="190"/>
      <c r="FX68" s="190"/>
      <c r="FY68" s="190"/>
      <c r="FZ68" s="190"/>
      <c r="GA68" s="190"/>
      <c r="GB68" s="190"/>
      <c r="GC68" s="190"/>
      <c r="GD68" s="190"/>
      <c r="GE68" s="190"/>
      <c r="GF68" s="190"/>
      <c r="GG68" s="190"/>
      <c r="GH68" s="190"/>
      <c r="GI68" s="190"/>
      <c r="GJ68" s="190"/>
      <c r="GK68" s="190"/>
      <c r="GL68" s="190"/>
      <c r="GM68" s="190"/>
      <c r="GN68" s="190"/>
      <c r="GO68" s="190"/>
      <c r="GP68" s="190"/>
      <c r="GQ68" s="190"/>
      <c r="GR68" s="190"/>
      <c r="GS68" s="190"/>
      <c r="GT68" s="190"/>
      <c r="GU68" s="190"/>
      <c r="GV68" s="190"/>
      <c r="GW68" s="190"/>
      <c r="GX68" s="190"/>
      <c r="GY68" s="190"/>
      <c r="GZ68" s="190"/>
      <c r="HA68" s="190"/>
      <c r="HB68" s="190"/>
      <c r="HC68" s="190"/>
      <c r="HD68" s="190"/>
      <c r="HE68" s="190"/>
      <c r="HF68" s="190"/>
      <c r="HG68" s="190"/>
      <c r="HH68" s="190"/>
      <c r="HI68" s="190"/>
      <c r="HJ68" s="190"/>
      <c r="HK68" s="190"/>
      <c r="HL68" s="190"/>
      <c r="HM68" s="190"/>
      <c r="HN68" s="190"/>
      <c r="HO68" s="190"/>
      <c r="HP68" s="190"/>
      <c r="HQ68" s="190"/>
      <c r="HR68" s="190"/>
      <c r="HS68" s="190"/>
      <c r="HT68" s="190"/>
      <c r="HU68" s="190"/>
      <c r="HV68" s="190"/>
      <c r="HW68" s="190"/>
      <c r="HX68" s="190"/>
      <c r="HY68" s="190"/>
      <c r="HZ68" s="190"/>
      <c r="IA68" s="190"/>
      <c r="IB68" s="190"/>
      <c r="IC68" s="190"/>
      <c r="ID68" s="190"/>
      <c r="IE68" s="190"/>
      <c r="IF68" s="190"/>
      <c r="IG68" s="190"/>
      <c r="IH68" s="190"/>
    </row>
    <row r="69" spans="1:242" s="189" customFormat="1" ht="45">
      <c r="A69" s="204"/>
      <c r="B69" s="204"/>
      <c r="C69" s="373">
        <v>56</v>
      </c>
      <c r="D69" s="309" t="s">
        <v>171</v>
      </c>
      <c r="E69" s="291">
        <v>44446</v>
      </c>
      <c r="F69" s="312">
        <v>44889</v>
      </c>
      <c r="G69" s="308"/>
      <c r="H69" s="293">
        <v>1</v>
      </c>
      <c r="I69" s="293"/>
      <c r="J69" s="311">
        <v>1</v>
      </c>
      <c r="K69" s="298" t="s">
        <v>257</v>
      </c>
      <c r="L69" s="366">
        <f t="shared" ref="L69" si="0">M69+N69+Q69+R69+S69</f>
        <v>22439.953020000001</v>
      </c>
      <c r="M69" s="401">
        <v>7439.9530199999999</v>
      </c>
      <c r="N69" s="401">
        <v>15000</v>
      </c>
      <c r="O69" s="401"/>
      <c r="P69" s="401"/>
      <c r="Q69" s="401"/>
      <c r="R69" s="401"/>
      <c r="S69" s="401"/>
      <c r="T69" s="372">
        <v>7439.9530199999999</v>
      </c>
      <c r="U69" s="372">
        <f>9297.90881+2642.09119+3060</f>
        <v>15000</v>
      </c>
      <c r="V69" s="372"/>
      <c r="W69" s="372"/>
      <c r="X69" s="372"/>
      <c r="Y69" s="372"/>
      <c r="Z69" s="372"/>
      <c r="AA69" s="368">
        <f>T69+U69+V69+Y69+Z69</f>
        <v>22439.953020000001</v>
      </c>
      <c r="AB69" s="282"/>
      <c r="AC69" s="165"/>
      <c r="AD69" s="176"/>
      <c r="AE69" s="165"/>
      <c r="AF69" s="165"/>
      <c r="AG69" s="165"/>
      <c r="AH69" s="165"/>
      <c r="AI69" s="165"/>
      <c r="AJ69" s="165"/>
      <c r="AK69" s="179"/>
      <c r="AL69" s="179"/>
      <c r="AM69" s="165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90"/>
      <c r="BU69" s="190"/>
      <c r="BV69" s="190"/>
      <c r="BW69" s="190"/>
      <c r="BX69" s="190"/>
      <c r="BY69" s="190"/>
      <c r="BZ69" s="190"/>
      <c r="CA69" s="190"/>
      <c r="CB69" s="190"/>
      <c r="CC69" s="190"/>
      <c r="CD69" s="190"/>
      <c r="CE69" s="190"/>
      <c r="CF69" s="190"/>
      <c r="CG69" s="190"/>
      <c r="CH69" s="190"/>
      <c r="CI69" s="190"/>
      <c r="CJ69" s="190"/>
      <c r="CK69" s="190"/>
      <c r="CL69" s="190"/>
      <c r="CM69" s="191"/>
      <c r="CN69" s="190"/>
      <c r="CO69" s="190"/>
      <c r="CP69" s="190"/>
      <c r="CQ69" s="190"/>
      <c r="CR69" s="190"/>
      <c r="CS69" s="190"/>
      <c r="CT69" s="190"/>
      <c r="CU69" s="190"/>
      <c r="CV69" s="190"/>
      <c r="CW69" s="190"/>
      <c r="CX69" s="190"/>
      <c r="CY69" s="190"/>
      <c r="CZ69" s="190"/>
      <c r="DA69" s="190"/>
      <c r="DB69" s="190"/>
      <c r="DC69" s="190"/>
      <c r="DD69" s="190"/>
      <c r="DE69" s="190"/>
      <c r="DF69" s="190"/>
      <c r="DG69" s="190"/>
      <c r="DH69" s="190"/>
      <c r="DI69" s="190"/>
      <c r="DJ69" s="190"/>
      <c r="DK69" s="190"/>
      <c r="DL69" s="190"/>
      <c r="DM69" s="190"/>
      <c r="DN69" s="190"/>
      <c r="DO69" s="190"/>
      <c r="DP69" s="190"/>
      <c r="DQ69" s="190"/>
      <c r="DR69" s="190"/>
      <c r="DS69" s="190"/>
      <c r="DT69" s="190"/>
      <c r="DU69" s="190"/>
      <c r="DV69" s="190"/>
      <c r="DW69" s="190"/>
      <c r="DX69" s="190"/>
      <c r="DY69" s="190"/>
      <c r="DZ69" s="190"/>
      <c r="EA69" s="190"/>
      <c r="EB69" s="190"/>
      <c r="EC69" s="190"/>
      <c r="ED69" s="190"/>
      <c r="EE69" s="190"/>
      <c r="EF69" s="190"/>
      <c r="EG69" s="190"/>
      <c r="EH69" s="192"/>
      <c r="EI69" s="190"/>
      <c r="EJ69" s="192"/>
      <c r="EK69" s="190"/>
      <c r="EL69" s="190"/>
      <c r="EM69" s="190"/>
      <c r="EN69" s="190"/>
      <c r="EO69" s="190"/>
      <c r="EP69" s="190"/>
      <c r="EQ69" s="190"/>
      <c r="ER69" s="190"/>
      <c r="ES69" s="190"/>
      <c r="ET69" s="190"/>
      <c r="EU69" s="190"/>
      <c r="EV69" s="190"/>
      <c r="EW69" s="190"/>
      <c r="EX69" s="190"/>
      <c r="EY69" s="190"/>
      <c r="EZ69" s="190"/>
      <c r="FA69" s="190"/>
      <c r="FB69" s="190"/>
      <c r="FC69" s="190"/>
      <c r="FD69" s="190"/>
      <c r="FE69" s="190"/>
      <c r="FF69" s="190"/>
      <c r="FG69" s="190"/>
      <c r="FH69" s="190"/>
      <c r="FI69" s="190"/>
      <c r="FJ69" s="190"/>
      <c r="FK69" s="190"/>
      <c r="FL69" s="190"/>
      <c r="FM69" s="190"/>
      <c r="FN69" s="190"/>
      <c r="FO69" s="190"/>
      <c r="FP69" s="190"/>
      <c r="FQ69" s="190"/>
      <c r="FR69" s="190"/>
      <c r="FS69" s="190"/>
      <c r="FT69" s="190"/>
      <c r="FU69" s="190"/>
      <c r="FV69" s="190"/>
      <c r="FW69" s="190"/>
      <c r="FX69" s="190"/>
      <c r="FY69" s="190"/>
      <c r="FZ69" s="190"/>
      <c r="GA69" s="190"/>
      <c r="GB69" s="190"/>
      <c r="GC69" s="190"/>
      <c r="GD69" s="190"/>
      <c r="GE69" s="190"/>
      <c r="GF69" s="190"/>
      <c r="GG69" s="190"/>
      <c r="GH69" s="190"/>
      <c r="GI69" s="190"/>
      <c r="GJ69" s="190"/>
      <c r="GK69" s="190"/>
      <c r="GL69" s="190"/>
      <c r="GM69" s="190"/>
      <c r="GN69" s="190"/>
      <c r="GO69" s="190"/>
      <c r="GP69" s="190"/>
      <c r="GQ69" s="190"/>
      <c r="GR69" s="190"/>
      <c r="GS69" s="190"/>
      <c r="GT69" s="190"/>
      <c r="GU69" s="190"/>
      <c r="GV69" s="190"/>
      <c r="GW69" s="190"/>
      <c r="GX69" s="190"/>
      <c r="GY69" s="190"/>
      <c r="GZ69" s="190"/>
      <c r="HA69" s="190"/>
      <c r="HB69" s="190"/>
      <c r="HC69" s="190"/>
      <c r="HD69" s="190"/>
      <c r="HE69" s="190"/>
      <c r="HF69" s="190"/>
      <c r="HG69" s="190"/>
      <c r="HH69" s="190"/>
      <c r="HI69" s="190"/>
      <c r="HJ69" s="190"/>
      <c r="HK69" s="190"/>
      <c r="HL69" s="190"/>
      <c r="HM69" s="190"/>
      <c r="HN69" s="190"/>
      <c r="HO69" s="190"/>
      <c r="HP69" s="190"/>
      <c r="HQ69" s="190"/>
      <c r="HR69" s="190"/>
      <c r="HS69" s="190"/>
      <c r="HT69" s="190"/>
      <c r="HU69" s="190"/>
      <c r="HV69" s="190"/>
      <c r="HW69" s="190"/>
      <c r="HX69" s="190"/>
      <c r="HY69" s="190"/>
      <c r="HZ69" s="190"/>
      <c r="IA69" s="190"/>
      <c r="IB69" s="190"/>
      <c r="IC69" s="190"/>
      <c r="ID69" s="190"/>
      <c r="IE69" s="190"/>
      <c r="IF69" s="190"/>
      <c r="IG69" s="190"/>
      <c r="IH69" s="190"/>
    </row>
    <row r="70" spans="1:242" s="165" customFormat="1" ht="51.75" customHeight="1">
      <c r="A70" s="204"/>
      <c r="B70" s="204"/>
      <c r="C70" s="373">
        <v>57</v>
      </c>
      <c r="D70" s="313" t="s">
        <v>201</v>
      </c>
      <c r="E70" s="291">
        <v>44764</v>
      </c>
      <c r="F70" s="301">
        <v>44785</v>
      </c>
      <c r="G70" s="308"/>
      <c r="H70" s="293">
        <v>3</v>
      </c>
      <c r="I70" s="293"/>
      <c r="J70" s="293">
        <v>3</v>
      </c>
      <c r="K70" s="298" t="s">
        <v>214</v>
      </c>
      <c r="L70" s="366">
        <v>24320.63175</v>
      </c>
      <c r="M70" s="367">
        <v>3999.9317500000002</v>
      </c>
      <c r="N70" s="367">
        <v>20320.7</v>
      </c>
      <c r="O70" s="367"/>
      <c r="P70" s="367"/>
      <c r="Q70" s="367"/>
      <c r="R70" s="367"/>
      <c r="S70" s="367"/>
      <c r="T70" s="368">
        <v>3999.9317500000002</v>
      </c>
      <c r="U70" s="368">
        <v>20320.7</v>
      </c>
      <c r="V70" s="368"/>
      <c r="W70" s="368"/>
      <c r="X70" s="368"/>
      <c r="Y70" s="368"/>
      <c r="Z70" s="368"/>
      <c r="AA70" s="368">
        <v>24320.63175</v>
      </c>
      <c r="AB70" s="282"/>
      <c r="AD70" s="176"/>
      <c r="AK70" s="179"/>
      <c r="AL70" s="179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8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  <c r="EC70" s="167"/>
      <c r="ED70" s="167"/>
      <c r="EE70" s="167"/>
      <c r="EF70" s="167"/>
      <c r="EG70" s="167"/>
      <c r="EH70" s="169"/>
      <c r="EI70" s="167"/>
      <c r="EJ70" s="169"/>
      <c r="EK70" s="167"/>
      <c r="EL70" s="167"/>
      <c r="EM70" s="167"/>
      <c r="EN70" s="167"/>
      <c r="EO70" s="167"/>
      <c r="EP70" s="167"/>
      <c r="EQ70" s="167"/>
      <c r="ER70" s="167"/>
      <c r="ES70" s="167"/>
      <c r="ET70" s="167"/>
      <c r="EU70" s="167"/>
      <c r="EV70" s="167"/>
      <c r="EW70" s="167"/>
      <c r="EX70" s="167"/>
      <c r="EY70" s="167"/>
      <c r="EZ70" s="167"/>
      <c r="FA70" s="167"/>
      <c r="FB70" s="167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  <c r="FM70" s="167"/>
      <c r="FN70" s="167"/>
      <c r="FO70" s="167"/>
      <c r="FP70" s="167"/>
      <c r="FQ70" s="167"/>
      <c r="FR70" s="167"/>
      <c r="FS70" s="167"/>
      <c r="FT70" s="167"/>
      <c r="FU70" s="167"/>
      <c r="FV70" s="167"/>
      <c r="FW70" s="167"/>
      <c r="FX70" s="167"/>
      <c r="FY70" s="167"/>
      <c r="FZ70" s="167"/>
      <c r="GA70" s="167"/>
      <c r="GB70" s="167"/>
      <c r="GC70" s="167"/>
      <c r="GD70" s="167"/>
      <c r="GE70" s="167"/>
      <c r="GF70" s="167"/>
      <c r="GG70" s="167"/>
      <c r="GH70" s="167"/>
      <c r="GI70" s="167"/>
      <c r="GJ70" s="167"/>
      <c r="GK70" s="167"/>
      <c r="GL70" s="167"/>
      <c r="GM70" s="167"/>
      <c r="GN70" s="167"/>
      <c r="GO70" s="167"/>
      <c r="GP70" s="167"/>
      <c r="GQ70" s="167"/>
      <c r="GR70" s="167"/>
      <c r="GS70" s="167"/>
      <c r="GT70" s="167"/>
      <c r="GU70" s="167"/>
      <c r="GV70" s="167"/>
      <c r="GW70" s="167"/>
      <c r="GX70" s="167"/>
      <c r="GY70" s="167"/>
      <c r="GZ70" s="167"/>
      <c r="HA70" s="167"/>
      <c r="HB70" s="167"/>
      <c r="HC70" s="167"/>
      <c r="HD70" s="167"/>
      <c r="HE70" s="167"/>
      <c r="HF70" s="167"/>
      <c r="HG70" s="167"/>
      <c r="HH70" s="167"/>
      <c r="HI70" s="167"/>
      <c r="HJ70" s="167"/>
      <c r="HK70" s="167"/>
      <c r="HL70" s="167"/>
      <c r="HM70" s="167"/>
      <c r="HN70" s="167"/>
      <c r="HO70" s="167"/>
      <c r="HP70" s="167"/>
      <c r="HQ70" s="167"/>
      <c r="HR70" s="167"/>
      <c r="HS70" s="167"/>
      <c r="HT70" s="167"/>
      <c r="HU70" s="167"/>
      <c r="HV70" s="167"/>
      <c r="HW70" s="167"/>
      <c r="HX70" s="167"/>
      <c r="HY70" s="167"/>
      <c r="HZ70" s="167"/>
      <c r="IA70" s="167"/>
      <c r="IB70" s="167"/>
      <c r="IC70" s="167"/>
      <c r="ID70" s="167"/>
      <c r="IE70" s="167"/>
      <c r="IF70" s="167"/>
      <c r="IG70" s="167"/>
      <c r="IH70" s="167"/>
    </row>
    <row r="71" spans="1:242" s="165" customFormat="1" ht="60">
      <c r="A71" s="204"/>
      <c r="B71" s="204"/>
      <c r="C71" s="373">
        <v>58</v>
      </c>
      <c r="D71" s="313" t="s">
        <v>189</v>
      </c>
      <c r="E71" s="291">
        <v>44799</v>
      </c>
      <c r="F71" s="301">
        <v>44761</v>
      </c>
      <c r="G71" s="308"/>
      <c r="H71" s="293">
        <v>1.5</v>
      </c>
      <c r="I71" s="293"/>
      <c r="J71" s="293">
        <v>1.5</v>
      </c>
      <c r="K71" s="294" t="s">
        <v>214</v>
      </c>
      <c r="L71" s="366">
        <v>13321.374260000001</v>
      </c>
      <c r="M71" s="367">
        <v>2696.37426</v>
      </c>
      <c r="N71" s="367"/>
      <c r="O71" s="367"/>
      <c r="P71" s="367"/>
      <c r="Q71" s="367"/>
      <c r="R71" s="367">
        <v>425</v>
      </c>
      <c r="S71" s="367">
        <v>10200</v>
      </c>
      <c r="T71" s="368">
        <v>2696.3742599999996</v>
      </c>
      <c r="U71" s="368"/>
      <c r="V71" s="368"/>
      <c r="W71" s="368"/>
      <c r="X71" s="368"/>
      <c r="Y71" s="368">
        <v>425</v>
      </c>
      <c r="Z71" s="368">
        <v>10200</v>
      </c>
      <c r="AA71" s="368">
        <v>13321.374260000001</v>
      </c>
      <c r="AB71" s="282"/>
      <c r="AD71" s="176"/>
      <c r="AK71" s="179"/>
      <c r="AL71" s="179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8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167"/>
      <c r="DH71" s="167"/>
      <c r="DI71" s="167"/>
      <c r="DJ71" s="167"/>
      <c r="DK71" s="167"/>
      <c r="DL71" s="167"/>
      <c r="DM71" s="167"/>
      <c r="DN71" s="167"/>
      <c r="DO71" s="167"/>
      <c r="DP71" s="167"/>
      <c r="DQ71" s="167"/>
      <c r="DR71" s="167"/>
      <c r="DS71" s="167"/>
      <c r="DT71" s="167"/>
      <c r="DU71" s="167"/>
      <c r="DV71" s="167"/>
      <c r="DW71" s="167"/>
      <c r="DX71" s="167"/>
      <c r="DY71" s="167"/>
      <c r="DZ71" s="167"/>
      <c r="EA71" s="167"/>
      <c r="EB71" s="167"/>
      <c r="EC71" s="167"/>
      <c r="ED71" s="167"/>
      <c r="EE71" s="167"/>
      <c r="EF71" s="167"/>
      <c r="EG71" s="167"/>
      <c r="EH71" s="169"/>
      <c r="EI71" s="167"/>
      <c r="EJ71" s="169"/>
      <c r="EK71" s="167"/>
      <c r="EL71" s="167"/>
      <c r="EM71" s="167"/>
      <c r="EN71" s="167"/>
      <c r="EO71" s="167"/>
      <c r="EP71" s="167"/>
      <c r="EQ71" s="167"/>
      <c r="ER71" s="167"/>
      <c r="ES71" s="167"/>
      <c r="ET71" s="167"/>
      <c r="EU71" s="167"/>
      <c r="EV71" s="167"/>
      <c r="EW71" s="167"/>
      <c r="EX71" s="167"/>
      <c r="EY71" s="167"/>
      <c r="EZ71" s="167"/>
      <c r="FA71" s="167"/>
      <c r="FB71" s="167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  <c r="FM71" s="167"/>
      <c r="FN71" s="167"/>
      <c r="FO71" s="167"/>
      <c r="FP71" s="167"/>
      <c r="FQ71" s="167"/>
      <c r="FR71" s="167"/>
      <c r="FS71" s="167"/>
      <c r="FT71" s="167"/>
      <c r="FU71" s="167"/>
      <c r="FV71" s="167"/>
      <c r="FW71" s="167"/>
      <c r="FX71" s="167"/>
      <c r="FY71" s="167"/>
      <c r="FZ71" s="167"/>
      <c r="GA71" s="167"/>
      <c r="GB71" s="167"/>
      <c r="GC71" s="167"/>
      <c r="GD71" s="167"/>
      <c r="GE71" s="167"/>
      <c r="GF71" s="167"/>
      <c r="GG71" s="167"/>
      <c r="GH71" s="167"/>
      <c r="GI71" s="167"/>
      <c r="GJ71" s="167"/>
      <c r="GK71" s="167"/>
      <c r="GL71" s="167"/>
      <c r="GM71" s="167"/>
      <c r="GN71" s="167"/>
      <c r="GO71" s="167"/>
      <c r="GP71" s="167"/>
      <c r="GQ71" s="167"/>
      <c r="GR71" s="167"/>
      <c r="GS71" s="167"/>
      <c r="GT71" s="167"/>
      <c r="GU71" s="167"/>
      <c r="GV71" s="167"/>
      <c r="GW71" s="167"/>
      <c r="GX71" s="167"/>
      <c r="GY71" s="167"/>
      <c r="GZ71" s="167"/>
      <c r="HA71" s="167"/>
      <c r="HB71" s="167"/>
      <c r="HC71" s="167"/>
      <c r="HD71" s="167"/>
      <c r="HE71" s="167"/>
      <c r="HF71" s="167"/>
      <c r="HG71" s="167"/>
      <c r="HH71" s="167"/>
      <c r="HI71" s="167"/>
      <c r="HJ71" s="167"/>
      <c r="HK71" s="167"/>
      <c r="HL71" s="167"/>
      <c r="HM71" s="167"/>
      <c r="HN71" s="167"/>
      <c r="HO71" s="167"/>
      <c r="HP71" s="167"/>
      <c r="HQ71" s="167"/>
      <c r="HR71" s="167"/>
      <c r="HS71" s="167"/>
      <c r="HT71" s="167"/>
      <c r="HU71" s="167"/>
      <c r="HV71" s="167"/>
      <c r="HW71" s="167"/>
      <c r="HX71" s="167"/>
      <c r="HY71" s="167"/>
      <c r="HZ71" s="167"/>
      <c r="IA71" s="167"/>
      <c r="IB71" s="167"/>
      <c r="IC71" s="167"/>
      <c r="ID71" s="167"/>
      <c r="IE71" s="167"/>
      <c r="IF71" s="167"/>
      <c r="IG71" s="167"/>
      <c r="IH71" s="167"/>
    </row>
    <row r="72" spans="1:242" s="165" customFormat="1" ht="60">
      <c r="A72" s="204"/>
      <c r="B72" s="204"/>
      <c r="C72" s="373">
        <v>59</v>
      </c>
      <c r="D72" s="314" t="s">
        <v>172</v>
      </c>
      <c r="E72" s="291">
        <v>44835</v>
      </c>
      <c r="F72" s="291">
        <v>44862</v>
      </c>
      <c r="G72" s="308"/>
      <c r="H72" s="293">
        <v>8</v>
      </c>
      <c r="I72" s="293"/>
      <c r="J72" s="293">
        <v>8</v>
      </c>
      <c r="K72" s="298" t="s">
        <v>206</v>
      </c>
      <c r="L72" s="366">
        <v>134124.90549999999</v>
      </c>
      <c r="M72" s="368">
        <v>11647.405500000001</v>
      </c>
      <c r="N72" s="367">
        <v>122477.5</v>
      </c>
      <c r="O72" s="367"/>
      <c r="P72" s="367"/>
      <c r="Q72" s="367"/>
      <c r="R72" s="367"/>
      <c r="S72" s="367"/>
      <c r="T72" s="368">
        <v>11647.405500000001</v>
      </c>
      <c r="U72" s="368">
        <v>122477.5</v>
      </c>
      <c r="V72" s="368"/>
      <c r="W72" s="368"/>
      <c r="X72" s="368"/>
      <c r="Y72" s="368"/>
      <c r="Z72" s="368"/>
      <c r="AA72" s="402">
        <v>134124.90549999999</v>
      </c>
      <c r="AB72" s="282"/>
      <c r="AD72" s="176"/>
      <c r="AK72" s="179"/>
      <c r="AL72" s="179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8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167"/>
      <c r="DH72" s="167"/>
      <c r="DI72" s="167"/>
      <c r="DJ72" s="167"/>
      <c r="DK72" s="167"/>
      <c r="DL72" s="167"/>
      <c r="DM72" s="167"/>
      <c r="DN72" s="167"/>
      <c r="DO72" s="167"/>
      <c r="DP72" s="167"/>
      <c r="DQ72" s="167"/>
      <c r="DR72" s="167"/>
      <c r="DS72" s="167"/>
      <c r="DT72" s="167"/>
      <c r="DU72" s="167"/>
      <c r="DV72" s="167"/>
      <c r="DW72" s="167"/>
      <c r="DX72" s="167"/>
      <c r="DY72" s="167"/>
      <c r="DZ72" s="167"/>
      <c r="EA72" s="167"/>
      <c r="EB72" s="167"/>
      <c r="EC72" s="167"/>
      <c r="ED72" s="167"/>
      <c r="EE72" s="167"/>
      <c r="EF72" s="167"/>
      <c r="EG72" s="167"/>
      <c r="EH72" s="169"/>
      <c r="EI72" s="167"/>
      <c r="EJ72" s="169"/>
      <c r="EK72" s="167"/>
      <c r="EL72" s="167"/>
      <c r="EM72" s="167"/>
      <c r="EN72" s="167"/>
      <c r="EO72" s="167"/>
      <c r="EP72" s="167"/>
      <c r="EQ72" s="167"/>
      <c r="ER72" s="167"/>
      <c r="ES72" s="167"/>
      <c r="ET72" s="167"/>
      <c r="EU72" s="167"/>
      <c r="EV72" s="167"/>
      <c r="EW72" s="167"/>
      <c r="EX72" s="167"/>
      <c r="EY72" s="167"/>
      <c r="EZ72" s="167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  <c r="FM72" s="167"/>
      <c r="FN72" s="167"/>
      <c r="FO72" s="167"/>
      <c r="FP72" s="167"/>
      <c r="FQ72" s="167"/>
      <c r="FR72" s="167"/>
      <c r="FS72" s="167"/>
      <c r="FT72" s="167"/>
      <c r="FU72" s="167"/>
      <c r="FV72" s="167"/>
      <c r="FW72" s="167"/>
      <c r="FX72" s="167"/>
      <c r="FY72" s="167"/>
      <c r="FZ72" s="167"/>
      <c r="GA72" s="167"/>
      <c r="GB72" s="167"/>
      <c r="GC72" s="167"/>
      <c r="GD72" s="167"/>
      <c r="GE72" s="167"/>
      <c r="GF72" s="167"/>
      <c r="GG72" s="167"/>
      <c r="GH72" s="167"/>
      <c r="GI72" s="167"/>
      <c r="GJ72" s="167"/>
      <c r="GK72" s="167"/>
      <c r="GL72" s="167"/>
      <c r="GM72" s="167"/>
      <c r="GN72" s="167"/>
      <c r="GO72" s="167"/>
      <c r="GP72" s="167"/>
      <c r="GQ72" s="167"/>
      <c r="GR72" s="167"/>
      <c r="GS72" s="167"/>
      <c r="GT72" s="167"/>
      <c r="GU72" s="167"/>
      <c r="GV72" s="167"/>
      <c r="GW72" s="167"/>
      <c r="GX72" s="167"/>
      <c r="GY72" s="167"/>
      <c r="GZ72" s="167"/>
      <c r="HA72" s="167"/>
      <c r="HB72" s="167"/>
      <c r="HC72" s="167"/>
      <c r="HD72" s="167"/>
      <c r="HE72" s="167"/>
      <c r="HF72" s="167"/>
      <c r="HG72" s="167"/>
      <c r="HH72" s="167"/>
      <c r="HI72" s="167"/>
      <c r="HJ72" s="167"/>
      <c r="HK72" s="167"/>
      <c r="HL72" s="167"/>
      <c r="HM72" s="167"/>
      <c r="HN72" s="167"/>
      <c r="HO72" s="167"/>
      <c r="HP72" s="167"/>
      <c r="HQ72" s="167"/>
      <c r="HR72" s="167"/>
      <c r="HS72" s="167"/>
      <c r="HT72" s="167"/>
      <c r="HU72" s="167"/>
      <c r="HV72" s="167"/>
      <c r="HW72" s="167"/>
      <c r="HX72" s="167"/>
      <c r="HY72" s="167"/>
      <c r="HZ72" s="167"/>
      <c r="IA72" s="167"/>
      <c r="IB72" s="167"/>
      <c r="IC72" s="167"/>
      <c r="ID72" s="167"/>
      <c r="IE72" s="167"/>
      <c r="IF72" s="167"/>
      <c r="IG72" s="167"/>
      <c r="IH72" s="167"/>
    </row>
    <row r="73" spans="1:242" s="165" customFormat="1" ht="60">
      <c r="A73" s="204"/>
      <c r="B73" s="204"/>
      <c r="C73" s="373">
        <v>60</v>
      </c>
      <c r="D73" s="315" t="s">
        <v>173</v>
      </c>
      <c r="E73" s="316">
        <v>44813</v>
      </c>
      <c r="F73" s="317">
        <v>44904</v>
      </c>
      <c r="G73" s="308"/>
      <c r="H73" s="293">
        <v>5.3759999999999994</v>
      </c>
      <c r="I73" s="293"/>
      <c r="J73" s="318">
        <v>5.3760000000000003</v>
      </c>
      <c r="K73" s="298" t="s">
        <v>206</v>
      </c>
      <c r="L73" s="366">
        <v>68930.704589999994</v>
      </c>
      <c r="M73" s="403">
        <v>13930.704589999999</v>
      </c>
      <c r="N73" s="367">
        <v>55000</v>
      </c>
      <c r="O73" s="367"/>
      <c r="P73" s="367"/>
      <c r="Q73" s="367"/>
      <c r="R73" s="367"/>
      <c r="S73" s="367"/>
      <c r="T73" s="368">
        <v>13930.704589999999</v>
      </c>
      <c r="U73" s="368">
        <v>55000</v>
      </c>
      <c r="V73" s="368"/>
      <c r="W73" s="368"/>
      <c r="X73" s="368"/>
      <c r="Y73" s="368"/>
      <c r="Z73" s="368"/>
      <c r="AA73" s="402">
        <v>68930.704589999994</v>
      </c>
      <c r="AB73" s="282"/>
      <c r="AD73" s="176"/>
      <c r="AK73" s="179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8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167"/>
      <c r="DH73" s="167"/>
      <c r="DI73" s="167"/>
      <c r="DJ73" s="167"/>
      <c r="DK73" s="167"/>
      <c r="DL73" s="167"/>
      <c r="DM73" s="167"/>
      <c r="DN73" s="167"/>
      <c r="DO73" s="167"/>
      <c r="DP73" s="167"/>
      <c r="DQ73" s="167"/>
      <c r="DR73" s="167"/>
      <c r="DS73" s="167"/>
      <c r="DT73" s="167"/>
      <c r="DU73" s="167"/>
      <c r="DV73" s="167"/>
      <c r="DW73" s="167"/>
      <c r="DX73" s="167"/>
      <c r="DY73" s="167"/>
      <c r="DZ73" s="167"/>
      <c r="EA73" s="167"/>
      <c r="EB73" s="167"/>
      <c r="EC73" s="167"/>
      <c r="ED73" s="167"/>
      <c r="EE73" s="167"/>
      <c r="EF73" s="167"/>
      <c r="EG73" s="167"/>
      <c r="EH73" s="169"/>
      <c r="EI73" s="167"/>
      <c r="EJ73" s="169"/>
      <c r="EK73" s="167"/>
      <c r="EL73" s="167"/>
      <c r="EM73" s="167"/>
      <c r="EN73" s="167"/>
      <c r="EO73" s="167"/>
      <c r="EP73" s="167"/>
      <c r="EQ73" s="167"/>
      <c r="ER73" s="167"/>
      <c r="ES73" s="167"/>
      <c r="ET73" s="167"/>
      <c r="EU73" s="167"/>
      <c r="EV73" s="167"/>
      <c r="EW73" s="167"/>
      <c r="EX73" s="167"/>
      <c r="EY73" s="167"/>
      <c r="EZ73" s="167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  <c r="FM73" s="167"/>
      <c r="FN73" s="167"/>
      <c r="FO73" s="167"/>
      <c r="FP73" s="167"/>
      <c r="FQ73" s="167"/>
      <c r="FR73" s="167"/>
      <c r="FS73" s="167"/>
      <c r="FT73" s="167"/>
      <c r="FU73" s="167"/>
      <c r="FV73" s="167"/>
      <c r="FW73" s="167"/>
      <c r="FX73" s="167"/>
      <c r="FY73" s="167"/>
      <c r="FZ73" s="167"/>
      <c r="GA73" s="167"/>
      <c r="GB73" s="167"/>
      <c r="GC73" s="167"/>
      <c r="GD73" s="167"/>
      <c r="GE73" s="167"/>
      <c r="GF73" s="167"/>
      <c r="GG73" s="167"/>
      <c r="GH73" s="167"/>
      <c r="GI73" s="167"/>
      <c r="GJ73" s="167"/>
      <c r="GK73" s="167"/>
      <c r="GL73" s="167"/>
      <c r="GM73" s="167"/>
      <c r="GN73" s="167"/>
      <c r="GO73" s="167"/>
      <c r="GP73" s="167"/>
      <c r="GQ73" s="167"/>
      <c r="GR73" s="167"/>
      <c r="GS73" s="167"/>
      <c r="GT73" s="167"/>
      <c r="GU73" s="167"/>
      <c r="GV73" s="167"/>
      <c r="GW73" s="167"/>
      <c r="GX73" s="167"/>
      <c r="GY73" s="167"/>
      <c r="GZ73" s="167"/>
      <c r="HA73" s="167"/>
      <c r="HB73" s="167"/>
      <c r="HC73" s="167"/>
      <c r="HD73" s="167"/>
      <c r="HE73" s="167"/>
      <c r="HF73" s="167"/>
      <c r="HG73" s="167"/>
      <c r="HH73" s="167"/>
      <c r="HI73" s="167"/>
      <c r="HJ73" s="167"/>
      <c r="HK73" s="167"/>
      <c r="HL73" s="167"/>
      <c r="HM73" s="167"/>
      <c r="HN73" s="167"/>
      <c r="HO73" s="167"/>
      <c r="HP73" s="167"/>
      <c r="HQ73" s="167"/>
      <c r="HR73" s="167"/>
      <c r="HS73" s="167"/>
      <c r="HT73" s="167"/>
      <c r="HU73" s="167"/>
      <c r="HV73" s="167"/>
      <c r="HW73" s="167"/>
      <c r="HX73" s="167"/>
      <c r="HY73" s="167"/>
      <c r="HZ73" s="167"/>
      <c r="IA73" s="167"/>
      <c r="IB73" s="167"/>
      <c r="IC73" s="167"/>
      <c r="ID73" s="167"/>
      <c r="IE73" s="167"/>
      <c r="IF73" s="167"/>
      <c r="IG73" s="167"/>
      <c r="IH73" s="167"/>
    </row>
    <row r="74" spans="1:242" s="165" customFormat="1" ht="66.75" customHeight="1">
      <c r="A74" s="204"/>
      <c r="B74" s="204"/>
      <c r="C74" s="373">
        <v>61</v>
      </c>
      <c r="D74" s="315" t="s">
        <v>190</v>
      </c>
      <c r="E74" s="291">
        <v>44757</v>
      </c>
      <c r="F74" s="291">
        <v>44747</v>
      </c>
      <c r="G74" s="319"/>
      <c r="H74" s="293">
        <v>1.5</v>
      </c>
      <c r="I74" s="293"/>
      <c r="J74" s="320">
        <v>1.5</v>
      </c>
      <c r="K74" s="307" t="s">
        <v>212</v>
      </c>
      <c r="L74" s="400">
        <v>11851.209500000001</v>
      </c>
      <c r="M74" s="401">
        <v>1226.2094999999999</v>
      </c>
      <c r="N74" s="401"/>
      <c r="O74" s="401"/>
      <c r="P74" s="401"/>
      <c r="Q74" s="401"/>
      <c r="R74" s="401">
        <v>425</v>
      </c>
      <c r="S74" s="401">
        <v>10200</v>
      </c>
      <c r="T74" s="402">
        <v>1226.2094999999999</v>
      </c>
      <c r="U74" s="404"/>
      <c r="V74" s="404"/>
      <c r="W74" s="404"/>
      <c r="X74" s="404"/>
      <c r="Y74" s="402">
        <v>425</v>
      </c>
      <c r="Z74" s="402">
        <v>10200</v>
      </c>
      <c r="AA74" s="402">
        <v>11851.209500000001</v>
      </c>
      <c r="AB74" s="282"/>
      <c r="AD74" s="176"/>
      <c r="AK74" s="179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8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167"/>
      <c r="DH74" s="167"/>
      <c r="DI74" s="167"/>
      <c r="DJ74" s="167"/>
      <c r="DK74" s="167"/>
      <c r="DL74" s="167"/>
      <c r="DM74" s="167"/>
      <c r="DN74" s="167"/>
      <c r="DO74" s="167"/>
      <c r="DP74" s="167"/>
      <c r="DQ74" s="167"/>
      <c r="DR74" s="167"/>
      <c r="DS74" s="167"/>
      <c r="DT74" s="167"/>
      <c r="DU74" s="167"/>
      <c r="DV74" s="167"/>
      <c r="DW74" s="167"/>
      <c r="DX74" s="167"/>
      <c r="DY74" s="167"/>
      <c r="DZ74" s="167"/>
      <c r="EA74" s="167"/>
      <c r="EB74" s="167"/>
      <c r="EC74" s="167"/>
      <c r="ED74" s="167"/>
      <c r="EE74" s="167"/>
      <c r="EF74" s="167"/>
      <c r="EG74" s="167"/>
      <c r="EH74" s="169"/>
      <c r="EI74" s="167"/>
      <c r="EJ74" s="169"/>
      <c r="EK74" s="167"/>
      <c r="EL74" s="167"/>
      <c r="EM74" s="167"/>
      <c r="EN74" s="167"/>
      <c r="EO74" s="167"/>
      <c r="EP74" s="167"/>
      <c r="EQ74" s="167"/>
      <c r="ER74" s="167"/>
      <c r="ES74" s="167"/>
      <c r="ET74" s="167"/>
      <c r="EU74" s="167"/>
      <c r="EV74" s="167"/>
      <c r="EW74" s="167"/>
      <c r="EX74" s="167"/>
      <c r="EY74" s="167"/>
      <c r="EZ74" s="167"/>
      <c r="FA74" s="167"/>
      <c r="FB74" s="167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  <c r="FM74" s="167"/>
      <c r="FN74" s="167"/>
      <c r="FO74" s="167"/>
      <c r="FP74" s="167"/>
      <c r="FQ74" s="167"/>
      <c r="FR74" s="167"/>
      <c r="FS74" s="167"/>
      <c r="FT74" s="167"/>
      <c r="FU74" s="167"/>
      <c r="FV74" s="167"/>
      <c r="FW74" s="167"/>
      <c r="FX74" s="167"/>
      <c r="FY74" s="167"/>
      <c r="FZ74" s="167"/>
      <c r="GA74" s="167"/>
      <c r="GB74" s="167"/>
      <c r="GC74" s="167"/>
      <c r="GD74" s="167"/>
      <c r="GE74" s="167"/>
      <c r="GF74" s="167"/>
      <c r="GG74" s="167"/>
      <c r="GH74" s="167"/>
      <c r="GI74" s="167"/>
      <c r="GJ74" s="167"/>
      <c r="GK74" s="167"/>
      <c r="GL74" s="167"/>
      <c r="GM74" s="167"/>
      <c r="GN74" s="167"/>
      <c r="GO74" s="167"/>
      <c r="GP74" s="167"/>
      <c r="GQ74" s="167"/>
      <c r="GR74" s="167"/>
      <c r="GS74" s="167"/>
      <c r="GT74" s="167"/>
      <c r="GU74" s="167"/>
      <c r="GV74" s="167"/>
      <c r="GW74" s="167"/>
      <c r="GX74" s="167"/>
      <c r="GY74" s="167"/>
      <c r="GZ74" s="167"/>
      <c r="HA74" s="167"/>
      <c r="HB74" s="167"/>
      <c r="HC74" s="167"/>
      <c r="HD74" s="167"/>
      <c r="HE74" s="167"/>
      <c r="HF74" s="167"/>
      <c r="HG74" s="167"/>
      <c r="HH74" s="167"/>
      <c r="HI74" s="167"/>
      <c r="HJ74" s="167"/>
      <c r="HK74" s="167"/>
      <c r="HL74" s="167"/>
      <c r="HM74" s="167"/>
      <c r="HN74" s="167"/>
      <c r="HO74" s="167"/>
      <c r="HP74" s="167"/>
      <c r="HQ74" s="167"/>
      <c r="HR74" s="167"/>
      <c r="HS74" s="167"/>
      <c r="HT74" s="167"/>
      <c r="HU74" s="167"/>
      <c r="HV74" s="167"/>
      <c r="HW74" s="167"/>
      <c r="HX74" s="167"/>
      <c r="HY74" s="167"/>
      <c r="HZ74" s="167"/>
      <c r="IA74" s="167"/>
      <c r="IB74" s="167"/>
      <c r="IC74" s="167"/>
      <c r="ID74" s="167"/>
      <c r="IE74" s="167"/>
      <c r="IF74" s="167"/>
      <c r="IG74" s="167"/>
      <c r="IH74" s="167"/>
    </row>
    <row r="75" spans="1:242" s="165" customFormat="1" ht="60">
      <c r="A75" s="204"/>
      <c r="B75" s="204"/>
      <c r="C75" s="389">
        <v>62</v>
      </c>
      <c r="D75" s="360" t="s">
        <v>174</v>
      </c>
      <c r="E75" s="321">
        <v>44812</v>
      </c>
      <c r="F75" s="321">
        <v>44848</v>
      </c>
      <c r="G75" s="308"/>
      <c r="H75" s="306">
        <v>8</v>
      </c>
      <c r="I75" s="306"/>
      <c r="J75" s="405">
        <v>8</v>
      </c>
      <c r="K75" s="322" t="s">
        <v>206</v>
      </c>
      <c r="L75" s="400">
        <v>156539.96093</v>
      </c>
      <c r="M75" s="403">
        <v>907.66093000000001</v>
      </c>
      <c r="N75" s="367">
        <v>155632.29999999999</v>
      </c>
      <c r="O75" s="367"/>
      <c r="P75" s="367"/>
      <c r="Q75" s="367"/>
      <c r="R75" s="367"/>
      <c r="S75" s="367"/>
      <c r="T75" s="368">
        <v>907.66093000000001</v>
      </c>
      <c r="U75" s="402">
        <v>155632.29999999999</v>
      </c>
      <c r="V75" s="406"/>
      <c r="W75" s="406"/>
      <c r="X75" s="406"/>
      <c r="Y75" s="406" t="s">
        <v>205</v>
      </c>
      <c r="Z75" s="406"/>
      <c r="AA75" s="402">
        <v>156539.96093</v>
      </c>
      <c r="AB75" s="282"/>
      <c r="AD75" s="176"/>
      <c r="AK75" s="179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8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167"/>
      <c r="DH75" s="167"/>
      <c r="DI75" s="167"/>
      <c r="DJ75" s="167"/>
      <c r="DK75" s="167"/>
      <c r="DL75" s="167"/>
      <c r="DM75" s="167"/>
      <c r="DN75" s="167"/>
      <c r="DO75" s="167"/>
      <c r="DP75" s="167"/>
      <c r="DQ75" s="167"/>
      <c r="DR75" s="167"/>
      <c r="DS75" s="167"/>
      <c r="DT75" s="167"/>
      <c r="DU75" s="167"/>
      <c r="DV75" s="167"/>
      <c r="DW75" s="167"/>
      <c r="DX75" s="167"/>
      <c r="DY75" s="167"/>
      <c r="DZ75" s="167"/>
      <c r="EA75" s="167"/>
      <c r="EB75" s="167"/>
      <c r="EC75" s="167"/>
      <c r="ED75" s="167"/>
      <c r="EE75" s="167"/>
      <c r="EF75" s="167"/>
      <c r="EG75" s="167"/>
      <c r="EH75" s="169"/>
      <c r="EI75" s="167"/>
      <c r="EJ75" s="169"/>
      <c r="EK75" s="167"/>
      <c r="EL75" s="167"/>
      <c r="EM75" s="167"/>
      <c r="EN75" s="167"/>
      <c r="EO75" s="167"/>
      <c r="EP75" s="167"/>
      <c r="EQ75" s="167"/>
      <c r="ER75" s="167"/>
      <c r="ES75" s="167"/>
      <c r="ET75" s="167"/>
      <c r="EU75" s="167"/>
      <c r="EV75" s="167"/>
      <c r="EW75" s="167"/>
      <c r="EX75" s="167"/>
      <c r="EY75" s="167"/>
      <c r="EZ75" s="167"/>
      <c r="FA75" s="167"/>
      <c r="FB75" s="167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  <c r="FM75" s="167"/>
      <c r="FN75" s="167"/>
      <c r="FO75" s="167"/>
      <c r="FP75" s="167"/>
      <c r="FQ75" s="167"/>
      <c r="FR75" s="167"/>
      <c r="FS75" s="167"/>
      <c r="FT75" s="167"/>
      <c r="FU75" s="167"/>
      <c r="FV75" s="167"/>
      <c r="FW75" s="167"/>
      <c r="FX75" s="167"/>
      <c r="FY75" s="167"/>
      <c r="FZ75" s="167"/>
      <c r="GA75" s="167"/>
      <c r="GB75" s="167"/>
      <c r="GC75" s="167"/>
      <c r="GD75" s="167"/>
      <c r="GE75" s="167"/>
      <c r="GF75" s="167"/>
      <c r="GG75" s="167"/>
      <c r="GH75" s="167"/>
      <c r="GI75" s="167"/>
      <c r="GJ75" s="167"/>
      <c r="GK75" s="167"/>
      <c r="GL75" s="167"/>
      <c r="GM75" s="167"/>
      <c r="GN75" s="167"/>
      <c r="GO75" s="167"/>
      <c r="GP75" s="167"/>
      <c r="GQ75" s="167"/>
      <c r="GR75" s="167"/>
      <c r="GS75" s="167"/>
      <c r="GT75" s="167"/>
      <c r="GU75" s="167"/>
      <c r="GV75" s="167"/>
      <c r="GW75" s="167"/>
      <c r="GX75" s="167"/>
      <c r="GY75" s="167"/>
      <c r="GZ75" s="167"/>
      <c r="HA75" s="167"/>
      <c r="HB75" s="167"/>
      <c r="HC75" s="167"/>
      <c r="HD75" s="167"/>
      <c r="HE75" s="167"/>
      <c r="HF75" s="167"/>
      <c r="HG75" s="167"/>
      <c r="HH75" s="167"/>
      <c r="HI75" s="167"/>
      <c r="HJ75" s="167"/>
      <c r="HK75" s="167"/>
      <c r="HL75" s="167"/>
      <c r="HM75" s="167"/>
      <c r="HN75" s="167"/>
      <c r="HO75" s="167"/>
      <c r="HP75" s="167"/>
      <c r="HQ75" s="167"/>
      <c r="HR75" s="167"/>
      <c r="HS75" s="167"/>
      <c r="HT75" s="167"/>
      <c r="HU75" s="167"/>
      <c r="HV75" s="167"/>
      <c r="HW75" s="167"/>
      <c r="HX75" s="167"/>
      <c r="HY75" s="167"/>
      <c r="HZ75" s="167"/>
      <c r="IA75" s="167"/>
      <c r="IB75" s="167"/>
      <c r="IC75" s="167"/>
      <c r="ID75" s="167"/>
      <c r="IE75" s="167"/>
      <c r="IF75" s="167"/>
      <c r="IG75" s="167"/>
      <c r="IH75" s="167"/>
    </row>
    <row r="76" spans="1:242" s="165" customFormat="1" ht="60">
      <c r="A76" s="204"/>
      <c r="B76" s="204"/>
      <c r="C76" s="373">
        <v>63</v>
      </c>
      <c r="D76" s="323" t="s">
        <v>175</v>
      </c>
      <c r="E76" s="316">
        <v>44770</v>
      </c>
      <c r="F76" s="324">
        <v>44889</v>
      </c>
      <c r="G76" s="308"/>
      <c r="H76" s="293">
        <v>1.944</v>
      </c>
      <c r="I76" s="293"/>
      <c r="J76" s="318">
        <v>1.9445300000000001</v>
      </c>
      <c r="K76" s="298" t="s">
        <v>206</v>
      </c>
      <c r="L76" s="366">
        <v>29685.927649999998</v>
      </c>
      <c r="M76" s="403">
        <v>14685.92765</v>
      </c>
      <c r="N76" s="367">
        <v>15000</v>
      </c>
      <c r="O76" s="367"/>
      <c r="P76" s="367"/>
      <c r="Q76" s="367"/>
      <c r="R76" s="367"/>
      <c r="S76" s="367"/>
      <c r="T76" s="368">
        <v>14685.92765</v>
      </c>
      <c r="U76" s="368">
        <v>15000</v>
      </c>
      <c r="V76" s="368"/>
      <c r="W76" s="368"/>
      <c r="X76" s="368"/>
      <c r="Y76" s="368"/>
      <c r="Z76" s="368"/>
      <c r="AA76" s="402">
        <v>29685.927649999998</v>
      </c>
      <c r="AB76" s="282"/>
      <c r="AD76" s="176"/>
      <c r="AK76" s="179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8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167"/>
      <c r="DH76" s="167"/>
      <c r="DI76" s="167"/>
      <c r="DJ76" s="167"/>
      <c r="DK76" s="167"/>
      <c r="DL76" s="167"/>
      <c r="DM76" s="167"/>
      <c r="DN76" s="167"/>
      <c r="DO76" s="167"/>
      <c r="DP76" s="167"/>
      <c r="DQ76" s="167"/>
      <c r="DR76" s="167"/>
      <c r="DS76" s="167"/>
      <c r="DT76" s="167"/>
      <c r="DU76" s="167"/>
      <c r="DV76" s="167"/>
      <c r="DW76" s="167"/>
      <c r="DX76" s="167"/>
      <c r="DY76" s="167"/>
      <c r="DZ76" s="167"/>
      <c r="EA76" s="167"/>
      <c r="EB76" s="167"/>
      <c r="EC76" s="167"/>
      <c r="ED76" s="167"/>
      <c r="EE76" s="167"/>
      <c r="EF76" s="167"/>
      <c r="EG76" s="167"/>
      <c r="EH76" s="169"/>
      <c r="EI76" s="167"/>
      <c r="EJ76" s="169"/>
      <c r="EK76" s="167"/>
      <c r="EL76" s="167"/>
      <c r="EM76" s="167"/>
      <c r="EN76" s="167"/>
      <c r="EO76" s="167"/>
      <c r="EP76" s="167"/>
      <c r="EQ76" s="167"/>
      <c r="ER76" s="167"/>
      <c r="ES76" s="167"/>
      <c r="ET76" s="167"/>
      <c r="EU76" s="167"/>
      <c r="EV76" s="167"/>
      <c r="EW76" s="167"/>
      <c r="EX76" s="167"/>
      <c r="EY76" s="167"/>
      <c r="EZ76" s="167"/>
      <c r="FA76" s="167"/>
      <c r="FB76" s="167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  <c r="FM76" s="167"/>
      <c r="FN76" s="167"/>
      <c r="FO76" s="167"/>
      <c r="FP76" s="167"/>
      <c r="FQ76" s="167"/>
      <c r="FR76" s="167"/>
      <c r="FS76" s="167"/>
      <c r="FT76" s="167"/>
      <c r="FU76" s="167"/>
      <c r="FV76" s="167"/>
      <c r="FW76" s="167"/>
      <c r="FX76" s="167"/>
      <c r="FY76" s="167"/>
      <c r="FZ76" s="167"/>
      <c r="GA76" s="167"/>
      <c r="GB76" s="167"/>
      <c r="GC76" s="167"/>
      <c r="GD76" s="167"/>
      <c r="GE76" s="167"/>
      <c r="GF76" s="167"/>
      <c r="GG76" s="167"/>
      <c r="GH76" s="167"/>
      <c r="GI76" s="167"/>
      <c r="GJ76" s="167"/>
      <c r="GK76" s="167"/>
      <c r="GL76" s="167"/>
      <c r="GM76" s="167"/>
      <c r="GN76" s="167"/>
      <c r="GO76" s="167"/>
      <c r="GP76" s="167"/>
      <c r="GQ76" s="167"/>
      <c r="GR76" s="167"/>
      <c r="GS76" s="167"/>
      <c r="GT76" s="167"/>
      <c r="GU76" s="167"/>
      <c r="GV76" s="167"/>
      <c r="GW76" s="167"/>
      <c r="GX76" s="167"/>
      <c r="GY76" s="167"/>
      <c r="GZ76" s="167"/>
      <c r="HA76" s="167"/>
      <c r="HB76" s="167"/>
      <c r="HC76" s="167"/>
      <c r="HD76" s="167"/>
      <c r="HE76" s="167"/>
      <c r="HF76" s="167"/>
      <c r="HG76" s="167"/>
      <c r="HH76" s="167"/>
      <c r="HI76" s="167"/>
      <c r="HJ76" s="167"/>
      <c r="HK76" s="167"/>
      <c r="HL76" s="167"/>
      <c r="HM76" s="167"/>
      <c r="HN76" s="167"/>
      <c r="HO76" s="167"/>
      <c r="HP76" s="167"/>
      <c r="HQ76" s="167"/>
      <c r="HR76" s="167"/>
      <c r="HS76" s="167"/>
      <c r="HT76" s="167"/>
      <c r="HU76" s="167"/>
      <c r="HV76" s="167"/>
      <c r="HW76" s="167"/>
      <c r="HX76" s="167"/>
      <c r="HY76" s="167"/>
      <c r="HZ76" s="167"/>
      <c r="IA76" s="167"/>
      <c r="IB76" s="167"/>
      <c r="IC76" s="167"/>
      <c r="ID76" s="167"/>
      <c r="IE76" s="167"/>
      <c r="IF76" s="167"/>
      <c r="IG76" s="167"/>
      <c r="IH76" s="167"/>
    </row>
    <row r="77" spans="1:242" s="165" customFormat="1" ht="45">
      <c r="A77" s="204"/>
      <c r="B77" s="204"/>
      <c r="C77" s="373">
        <v>64</v>
      </c>
      <c r="D77" s="323" t="s">
        <v>203</v>
      </c>
      <c r="E77" s="316">
        <v>44826</v>
      </c>
      <c r="F77" s="317">
        <v>44845</v>
      </c>
      <c r="G77" s="308"/>
      <c r="H77" s="293">
        <v>2</v>
      </c>
      <c r="I77" s="293"/>
      <c r="J77" s="318">
        <v>2</v>
      </c>
      <c r="K77" s="298" t="s">
        <v>215</v>
      </c>
      <c r="L77" s="366">
        <v>25586.813050000001</v>
      </c>
      <c r="M77" s="403">
        <v>15586.813050000001</v>
      </c>
      <c r="N77" s="367"/>
      <c r="O77" s="367"/>
      <c r="P77" s="367"/>
      <c r="Q77" s="367"/>
      <c r="R77" s="367">
        <v>400</v>
      </c>
      <c r="S77" s="367">
        <v>9600</v>
      </c>
      <c r="T77" s="368">
        <v>15586.813050000001</v>
      </c>
      <c r="U77" s="368"/>
      <c r="V77" s="368"/>
      <c r="W77" s="368"/>
      <c r="X77" s="368"/>
      <c r="Y77" s="368">
        <v>400</v>
      </c>
      <c r="Z77" s="368">
        <v>9600</v>
      </c>
      <c r="AA77" s="402">
        <v>25586.813050000001</v>
      </c>
      <c r="AB77" s="282"/>
      <c r="AD77" s="176"/>
      <c r="AK77" s="179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8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167"/>
      <c r="DH77" s="167"/>
      <c r="DI77" s="167"/>
      <c r="DJ77" s="167"/>
      <c r="DK77" s="167"/>
      <c r="DL77" s="167"/>
      <c r="DM77" s="167"/>
      <c r="DN77" s="167"/>
      <c r="DO77" s="167"/>
      <c r="DP77" s="167"/>
      <c r="DQ77" s="167"/>
      <c r="DR77" s="167"/>
      <c r="DS77" s="167"/>
      <c r="DT77" s="167"/>
      <c r="DU77" s="167"/>
      <c r="DV77" s="167"/>
      <c r="DW77" s="167"/>
      <c r="DX77" s="167"/>
      <c r="DY77" s="167"/>
      <c r="DZ77" s="167"/>
      <c r="EA77" s="167"/>
      <c r="EB77" s="167"/>
      <c r="EC77" s="167"/>
      <c r="ED77" s="167"/>
      <c r="EE77" s="167"/>
      <c r="EF77" s="167"/>
      <c r="EG77" s="167"/>
      <c r="EH77" s="169"/>
      <c r="EI77" s="167"/>
      <c r="EJ77" s="169"/>
      <c r="EK77" s="167"/>
      <c r="EL77" s="167"/>
      <c r="EM77" s="167"/>
      <c r="EN77" s="167"/>
      <c r="EO77" s="167"/>
      <c r="EP77" s="167"/>
      <c r="EQ77" s="167"/>
      <c r="ER77" s="167"/>
      <c r="ES77" s="167"/>
      <c r="ET77" s="167"/>
      <c r="EU77" s="167"/>
      <c r="EV77" s="167"/>
      <c r="EW77" s="167"/>
      <c r="EX77" s="167"/>
      <c r="EY77" s="167"/>
      <c r="EZ77" s="167"/>
      <c r="FA77" s="167"/>
      <c r="FB77" s="167"/>
      <c r="FC77" s="167"/>
      <c r="FD77" s="167"/>
      <c r="FE77" s="167"/>
      <c r="FF77" s="167"/>
      <c r="FG77" s="167"/>
      <c r="FH77" s="167"/>
      <c r="FI77" s="167"/>
      <c r="FJ77" s="167"/>
      <c r="FK77" s="167"/>
      <c r="FL77" s="167"/>
      <c r="FM77" s="167"/>
      <c r="FN77" s="167"/>
      <c r="FO77" s="167"/>
      <c r="FP77" s="167"/>
      <c r="FQ77" s="167"/>
      <c r="FR77" s="167"/>
      <c r="FS77" s="167"/>
      <c r="FT77" s="167"/>
      <c r="FU77" s="167"/>
      <c r="FV77" s="167"/>
      <c r="FW77" s="167"/>
      <c r="FX77" s="167"/>
      <c r="FY77" s="167"/>
      <c r="FZ77" s="167"/>
      <c r="GA77" s="167"/>
      <c r="GB77" s="167"/>
      <c r="GC77" s="167"/>
      <c r="GD77" s="167"/>
      <c r="GE77" s="167"/>
      <c r="GF77" s="167"/>
      <c r="GG77" s="167"/>
      <c r="GH77" s="167"/>
      <c r="GI77" s="167"/>
      <c r="GJ77" s="167"/>
      <c r="GK77" s="167"/>
      <c r="GL77" s="167"/>
      <c r="GM77" s="167"/>
      <c r="GN77" s="167"/>
      <c r="GO77" s="167"/>
      <c r="GP77" s="167"/>
      <c r="GQ77" s="167"/>
      <c r="GR77" s="167"/>
      <c r="GS77" s="167"/>
      <c r="GT77" s="167"/>
      <c r="GU77" s="167"/>
      <c r="GV77" s="167"/>
      <c r="GW77" s="167"/>
      <c r="GX77" s="167"/>
      <c r="GY77" s="167"/>
      <c r="GZ77" s="167"/>
      <c r="HA77" s="167"/>
      <c r="HB77" s="167"/>
      <c r="HC77" s="167"/>
      <c r="HD77" s="167"/>
      <c r="HE77" s="167"/>
      <c r="HF77" s="167"/>
      <c r="HG77" s="167"/>
      <c r="HH77" s="167"/>
      <c r="HI77" s="167"/>
      <c r="HJ77" s="167"/>
      <c r="HK77" s="167"/>
      <c r="HL77" s="167"/>
      <c r="HM77" s="167"/>
      <c r="HN77" s="167"/>
      <c r="HO77" s="167"/>
      <c r="HP77" s="167"/>
      <c r="HQ77" s="167"/>
      <c r="HR77" s="167"/>
      <c r="HS77" s="167"/>
      <c r="HT77" s="167"/>
      <c r="HU77" s="167"/>
      <c r="HV77" s="167"/>
      <c r="HW77" s="167"/>
      <c r="HX77" s="167"/>
      <c r="HY77" s="167"/>
      <c r="HZ77" s="167"/>
      <c r="IA77" s="167"/>
      <c r="IB77" s="167"/>
      <c r="IC77" s="167"/>
      <c r="ID77" s="167"/>
      <c r="IE77" s="167"/>
      <c r="IF77" s="167"/>
      <c r="IG77" s="167"/>
      <c r="IH77" s="167"/>
    </row>
    <row r="78" spans="1:242" s="165" customFormat="1" ht="60">
      <c r="A78" s="204"/>
      <c r="B78" s="204"/>
      <c r="C78" s="535">
        <v>65</v>
      </c>
      <c r="D78" s="550" t="s">
        <v>176</v>
      </c>
      <c r="E78" s="291">
        <v>44819</v>
      </c>
      <c r="F78" s="317">
        <v>44830</v>
      </c>
      <c r="G78" s="308"/>
      <c r="H78" s="306">
        <v>8</v>
      </c>
      <c r="I78" s="293"/>
      <c r="J78" s="318">
        <v>8</v>
      </c>
      <c r="K78" s="298" t="s">
        <v>206</v>
      </c>
      <c r="L78" s="366">
        <v>129166.6222</v>
      </c>
      <c r="M78" s="403">
        <v>25957.7222</v>
      </c>
      <c r="N78" s="367">
        <v>103208.9</v>
      </c>
      <c r="O78" s="367"/>
      <c r="P78" s="367"/>
      <c r="Q78" s="367"/>
      <c r="R78" s="367"/>
      <c r="S78" s="367"/>
      <c r="T78" s="368">
        <v>25957.7222</v>
      </c>
      <c r="U78" s="368">
        <v>103208.9</v>
      </c>
      <c r="V78" s="368"/>
      <c r="W78" s="368"/>
      <c r="X78" s="368"/>
      <c r="Y78" s="368"/>
      <c r="Z78" s="368"/>
      <c r="AA78" s="402">
        <v>129166.6222</v>
      </c>
      <c r="AB78" s="282"/>
      <c r="AD78" s="176"/>
      <c r="AK78" s="179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8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167"/>
      <c r="DH78" s="167"/>
      <c r="DI78" s="167"/>
      <c r="DJ78" s="167"/>
      <c r="DK78" s="167"/>
      <c r="DL78" s="167"/>
      <c r="DM78" s="167"/>
      <c r="DN78" s="167"/>
      <c r="DO78" s="167"/>
      <c r="DP78" s="167"/>
      <c r="DQ78" s="167"/>
      <c r="DR78" s="167"/>
      <c r="DS78" s="167"/>
      <c r="DT78" s="167"/>
      <c r="DU78" s="167"/>
      <c r="DV78" s="167"/>
      <c r="DW78" s="167"/>
      <c r="DX78" s="167"/>
      <c r="DY78" s="167"/>
      <c r="DZ78" s="167"/>
      <c r="EA78" s="167"/>
      <c r="EB78" s="167"/>
      <c r="EC78" s="167"/>
      <c r="ED78" s="167"/>
      <c r="EE78" s="167"/>
      <c r="EF78" s="167"/>
      <c r="EG78" s="167"/>
      <c r="EH78" s="169"/>
      <c r="EI78" s="167"/>
      <c r="EJ78" s="169"/>
      <c r="EK78" s="167"/>
      <c r="EL78" s="167"/>
      <c r="EM78" s="167"/>
      <c r="EN78" s="167"/>
      <c r="EO78" s="167"/>
      <c r="EP78" s="167"/>
      <c r="EQ78" s="167"/>
      <c r="ER78" s="167"/>
      <c r="ES78" s="167"/>
      <c r="ET78" s="167"/>
      <c r="EU78" s="167"/>
      <c r="EV78" s="167"/>
      <c r="EW78" s="167"/>
      <c r="EX78" s="167"/>
      <c r="EY78" s="167"/>
      <c r="EZ78" s="167"/>
      <c r="FA78" s="167"/>
      <c r="FB78" s="167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  <c r="FM78" s="167"/>
      <c r="FN78" s="167"/>
      <c r="FO78" s="167"/>
      <c r="FP78" s="167"/>
      <c r="FQ78" s="167"/>
      <c r="FR78" s="167"/>
      <c r="FS78" s="167"/>
      <c r="FT78" s="167"/>
      <c r="FU78" s="167"/>
      <c r="FV78" s="167"/>
      <c r="FW78" s="167"/>
      <c r="FX78" s="167"/>
      <c r="FY78" s="167"/>
      <c r="FZ78" s="167"/>
      <c r="GA78" s="167"/>
      <c r="GB78" s="167"/>
      <c r="GC78" s="167"/>
      <c r="GD78" s="167"/>
      <c r="GE78" s="167"/>
      <c r="GF78" s="167"/>
      <c r="GG78" s="167"/>
      <c r="GH78" s="167"/>
      <c r="GI78" s="167"/>
      <c r="GJ78" s="167"/>
      <c r="GK78" s="167"/>
      <c r="GL78" s="167"/>
      <c r="GM78" s="167"/>
      <c r="GN78" s="167"/>
      <c r="GO78" s="167"/>
      <c r="GP78" s="167"/>
      <c r="GQ78" s="167"/>
      <c r="GR78" s="167"/>
      <c r="GS78" s="167"/>
      <c r="GT78" s="167"/>
      <c r="GU78" s="167"/>
      <c r="GV78" s="167"/>
      <c r="GW78" s="167"/>
      <c r="GX78" s="167"/>
      <c r="GY78" s="167"/>
      <c r="GZ78" s="167"/>
      <c r="HA78" s="167"/>
      <c r="HB78" s="167"/>
      <c r="HC78" s="167"/>
      <c r="HD78" s="167"/>
      <c r="HE78" s="167"/>
      <c r="HF78" s="167"/>
      <c r="HG78" s="167"/>
      <c r="HH78" s="167"/>
      <c r="HI78" s="167"/>
      <c r="HJ78" s="167"/>
      <c r="HK78" s="167"/>
      <c r="HL78" s="167"/>
      <c r="HM78" s="167"/>
      <c r="HN78" s="167"/>
      <c r="HO78" s="167"/>
      <c r="HP78" s="167"/>
      <c r="HQ78" s="167"/>
      <c r="HR78" s="167"/>
      <c r="HS78" s="167"/>
      <c r="HT78" s="167"/>
      <c r="HU78" s="167"/>
      <c r="HV78" s="167"/>
      <c r="HW78" s="167"/>
      <c r="HX78" s="167"/>
      <c r="HY78" s="167"/>
      <c r="HZ78" s="167"/>
      <c r="IA78" s="167"/>
      <c r="IB78" s="167"/>
      <c r="IC78" s="167"/>
      <c r="ID78" s="167"/>
      <c r="IE78" s="167"/>
      <c r="IF78" s="167"/>
      <c r="IG78" s="167"/>
      <c r="IH78" s="167"/>
    </row>
    <row r="79" spans="1:242" s="165" customFormat="1" ht="33" customHeight="1">
      <c r="A79" s="204"/>
      <c r="B79" s="204"/>
      <c r="C79" s="536"/>
      <c r="D79" s="551"/>
      <c r="E79" s="291">
        <v>44802</v>
      </c>
      <c r="F79" s="316">
        <v>44837</v>
      </c>
      <c r="G79" s="308"/>
      <c r="H79" s="293">
        <v>1.5</v>
      </c>
      <c r="I79" s="293"/>
      <c r="J79" s="318">
        <v>1.5</v>
      </c>
      <c r="K79" s="298" t="s">
        <v>206</v>
      </c>
      <c r="L79" s="366">
        <v>17174.864150000001</v>
      </c>
      <c r="M79" s="403">
        <v>4674.8641500000003</v>
      </c>
      <c r="N79" s="367"/>
      <c r="O79" s="367"/>
      <c r="P79" s="367"/>
      <c r="Q79" s="367"/>
      <c r="R79" s="367">
        <v>500</v>
      </c>
      <c r="S79" s="367">
        <v>12000</v>
      </c>
      <c r="T79" s="386">
        <v>4674.8641500000003</v>
      </c>
      <c r="U79" s="372"/>
      <c r="V79" s="368"/>
      <c r="W79" s="368"/>
      <c r="X79" s="368"/>
      <c r="Y79" s="368">
        <v>500</v>
      </c>
      <c r="Z79" s="368">
        <v>12000</v>
      </c>
      <c r="AA79" s="368">
        <v>17174.864150000001</v>
      </c>
      <c r="AB79" s="282"/>
      <c r="AD79" s="176"/>
      <c r="AK79" s="179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8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167"/>
      <c r="DH79" s="167"/>
      <c r="DI79" s="167"/>
      <c r="DJ79" s="167"/>
      <c r="DK79" s="167"/>
      <c r="DL79" s="167"/>
      <c r="DM79" s="167"/>
      <c r="DN79" s="167"/>
      <c r="DO79" s="167"/>
      <c r="DP79" s="167"/>
      <c r="DQ79" s="167"/>
      <c r="DR79" s="167"/>
      <c r="DS79" s="167"/>
      <c r="DT79" s="167"/>
      <c r="DU79" s="167"/>
      <c r="DV79" s="167"/>
      <c r="DW79" s="167"/>
      <c r="DX79" s="167"/>
      <c r="DY79" s="167"/>
      <c r="DZ79" s="167"/>
      <c r="EA79" s="167"/>
      <c r="EB79" s="167"/>
      <c r="EC79" s="167"/>
      <c r="ED79" s="167"/>
      <c r="EE79" s="167"/>
      <c r="EF79" s="167"/>
      <c r="EG79" s="167"/>
      <c r="EH79" s="169"/>
      <c r="EI79" s="167"/>
      <c r="EJ79" s="169"/>
      <c r="EK79" s="167"/>
      <c r="EL79" s="167"/>
      <c r="EM79" s="167"/>
      <c r="EN79" s="167"/>
      <c r="EO79" s="167"/>
      <c r="EP79" s="167"/>
      <c r="EQ79" s="167"/>
      <c r="ER79" s="167"/>
      <c r="ES79" s="167"/>
      <c r="ET79" s="167"/>
      <c r="EU79" s="167"/>
      <c r="EV79" s="167"/>
      <c r="EW79" s="167"/>
      <c r="EX79" s="167"/>
      <c r="EY79" s="167"/>
      <c r="EZ79" s="167"/>
      <c r="FA79" s="167"/>
      <c r="FB79" s="167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  <c r="FM79" s="167"/>
      <c r="FN79" s="167"/>
      <c r="FO79" s="167"/>
      <c r="FP79" s="167"/>
      <c r="FQ79" s="167"/>
      <c r="FR79" s="167"/>
      <c r="FS79" s="167"/>
      <c r="FT79" s="167"/>
      <c r="FU79" s="167"/>
      <c r="FV79" s="167"/>
      <c r="FW79" s="167"/>
      <c r="FX79" s="167"/>
      <c r="FY79" s="167"/>
      <c r="FZ79" s="167"/>
      <c r="GA79" s="167"/>
      <c r="GB79" s="167"/>
      <c r="GC79" s="167"/>
      <c r="GD79" s="167"/>
      <c r="GE79" s="167"/>
      <c r="GF79" s="167"/>
      <c r="GG79" s="167"/>
      <c r="GH79" s="167"/>
      <c r="GI79" s="167"/>
      <c r="GJ79" s="167"/>
      <c r="GK79" s="167"/>
      <c r="GL79" s="167"/>
      <c r="GM79" s="167"/>
      <c r="GN79" s="167"/>
      <c r="GO79" s="167"/>
      <c r="GP79" s="167"/>
      <c r="GQ79" s="167"/>
      <c r="GR79" s="167"/>
      <c r="GS79" s="167"/>
      <c r="GT79" s="167"/>
      <c r="GU79" s="167"/>
      <c r="GV79" s="167"/>
      <c r="GW79" s="167"/>
      <c r="GX79" s="167"/>
      <c r="GY79" s="167"/>
      <c r="GZ79" s="167"/>
      <c r="HA79" s="167"/>
      <c r="HB79" s="167"/>
      <c r="HC79" s="167"/>
      <c r="HD79" s="167"/>
      <c r="HE79" s="167"/>
      <c r="HF79" s="167"/>
      <c r="HG79" s="167"/>
      <c r="HH79" s="167"/>
      <c r="HI79" s="167"/>
      <c r="HJ79" s="167"/>
      <c r="HK79" s="167"/>
      <c r="HL79" s="167"/>
      <c r="HM79" s="167"/>
      <c r="HN79" s="167"/>
      <c r="HO79" s="167"/>
      <c r="HP79" s="167"/>
      <c r="HQ79" s="167"/>
      <c r="HR79" s="167"/>
      <c r="HS79" s="167"/>
      <c r="HT79" s="167"/>
      <c r="HU79" s="167"/>
      <c r="HV79" s="167"/>
      <c r="HW79" s="167"/>
      <c r="HX79" s="167"/>
      <c r="HY79" s="167"/>
      <c r="HZ79" s="167"/>
      <c r="IA79" s="167"/>
      <c r="IB79" s="167"/>
      <c r="IC79" s="167"/>
      <c r="ID79" s="167"/>
      <c r="IE79" s="167"/>
      <c r="IF79" s="167"/>
      <c r="IG79" s="167"/>
      <c r="IH79" s="167"/>
    </row>
    <row r="80" spans="1:242" s="165" customFormat="1" ht="54.75" customHeight="1">
      <c r="A80" s="204"/>
      <c r="B80" s="204"/>
      <c r="C80" s="373">
        <v>66</v>
      </c>
      <c r="D80" s="325" t="s">
        <v>177</v>
      </c>
      <c r="E80" s="326">
        <v>44813</v>
      </c>
      <c r="F80" s="327">
        <v>44873</v>
      </c>
      <c r="G80" s="308"/>
      <c r="H80" s="293">
        <v>7.75</v>
      </c>
      <c r="I80" s="328"/>
      <c r="J80" s="329">
        <v>7.7500200000000001</v>
      </c>
      <c r="K80" s="330" t="s">
        <v>206</v>
      </c>
      <c r="L80" s="366">
        <v>185632.39241999999</v>
      </c>
      <c r="M80" s="403">
        <v>26131.592420000001</v>
      </c>
      <c r="N80" s="367">
        <v>159500.79999999999</v>
      </c>
      <c r="O80" s="367"/>
      <c r="P80" s="367"/>
      <c r="Q80" s="367"/>
      <c r="R80" s="367"/>
      <c r="S80" s="367"/>
      <c r="T80" s="368">
        <v>26131.592420000001</v>
      </c>
      <c r="U80" s="372">
        <v>159500.79999999999</v>
      </c>
      <c r="V80" s="267"/>
      <c r="W80" s="267"/>
      <c r="X80" s="267"/>
      <c r="Y80" s="267"/>
      <c r="Z80" s="267"/>
      <c r="AA80" s="402">
        <v>185632.39241999999</v>
      </c>
      <c r="AB80" s="282"/>
      <c r="AD80" s="176"/>
      <c r="AK80" s="179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8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167"/>
      <c r="DH80" s="167"/>
      <c r="DI80" s="167"/>
      <c r="DJ80" s="167"/>
      <c r="DK80" s="167"/>
      <c r="DL80" s="167"/>
      <c r="DM80" s="167"/>
      <c r="DN80" s="167"/>
      <c r="DO80" s="167"/>
      <c r="DP80" s="167"/>
      <c r="DQ80" s="167"/>
      <c r="DR80" s="167"/>
      <c r="DS80" s="167"/>
      <c r="DT80" s="167"/>
      <c r="DU80" s="167"/>
      <c r="DV80" s="167"/>
      <c r="DW80" s="167"/>
      <c r="DX80" s="167"/>
      <c r="DY80" s="167"/>
      <c r="DZ80" s="167"/>
      <c r="EA80" s="167"/>
      <c r="EB80" s="167"/>
      <c r="EC80" s="167"/>
      <c r="ED80" s="167"/>
      <c r="EE80" s="167"/>
      <c r="EF80" s="167"/>
      <c r="EG80" s="167"/>
      <c r="EH80" s="169"/>
      <c r="EI80" s="167"/>
      <c r="EJ80" s="169"/>
      <c r="EK80" s="167"/>
      <c r="EL80" s="167"/>
      <c r="EM80" s="167"/>
      <c r="EN80" s="167"/>
      <c r="EO80" s="167"/>
      <c r="EP80" s="167"/>
      <c r="EQ80" s="167"/>
      <c r="ER80" s="167"/>
      <c r="ES80" s="167"/>
      <c r="ET80" s="167"/>
      <c r="EU80" s="167"/>
      <c r="EV80" s="167"/>
      <c r="EW80" s="167"/>
      <c r="EX80" s="167"/>
      <c r="EY80" s="167"/>
      <c r="EZ80" s="167"/>
      <c r="FA80" s="167"/>
      <c r="FB80" s="167"/>
      <c r="FC80" s="167"/>
      <c r="FD80" s="167"/>
      <c r="FE80" s="167"/>
      <c r="FF80" s="167"/>
      <c r="FG80" s="167"/>
      <c r="FH80" s="167"/>
      <c r="FI80" s="167"/>
      <c r="FJ80" s="167"/>
      <c r="FK80" s="167"/>
      <c r="FL80" s="167"/>
      <c r="FM80" s="167"/>
      <c r="FN80" s="167"/>
      <c r="FO80" s="167"/>
      <c r="FP80" s="167"/>
      <c r="FQ80" s="167"/>
      <c r="FR80" s="167"/>
      <c r="FS80" s="167"/>
      <c r="FT80" s="167"/>
      <c r="FU80" s="167"/>
      <c r="FV80" s="167"/>
      <c r="FW80" s="167"/>
      <c r="FX80" s="167"/>
      <c r="FY80" s="167"/>
      <c r="FZ80" s="167"/>
      <c r="GA80" s="167"/>
      <c r="GB80" s="167"/>
      <c r="GC80" s="167"/>
      <c r="GD80" s="167"/>
      <c r="GE80" s="167"/>
      <c r="GF80" s="167"/>
      <c r="GG80" s="167"/>
      <c r="GH80" s="167"/>
      <c r="GI80" s="167"/>
      <c r="GJ80" s="167"/>
      <c r="GK80" s="167"/>
      <c r="GL80" s="167"/>
      <c r="GM80" s="167"/>
      <c r="GN80" s="167"/>
      <c r="GO80" s="167"/>
      <c r="GP80" s="167"/>
      <c r="GQ80" s="167"/>
      <c r="GR80" s="167"/>
      <c r="GS80" s="167"/>
      <c r="GT80" s="167"/>
      <c r="GU80" s="167"/>
      <c r="GV80" s="167"/>
      <c r="GW80" s="167"/>
      <c r="GX80" s="167"/>
      <c r="GY80" s="167"/>
      <c r="GZ80" s="167"/>
      <c r="HA80" s="167"/>
      <c r="HB80" s="167"/>
      <c r="HC80" s="167"/>
      <c r="HD80" s="167"/>
      <c r="HE80" s="167"/>
      <c r="HF80" s="167"/>
      <c r="HG80" s="167"/>
      <c r="HH80" s="167"/>
      <c r="HI80" s="167"/>
      <c r="HJ80" s="167"/>
      <c r="HK80" s="167"/>
      <c r="HL80" s="167"/>
      <c r="HM80" s="167"/>
      <c r="HN80" s="167"/>
      <c r="HO80" s="167"/>
      <c r="HP80" s="167"/>
      <c r="HQ80" s="167"/>
      <c r="HR80" s="167"/>
      <c r="HS80" s="167"/>
      <c r="HT80" s="167"/>
      <c r="HU80" s="167"/>
      <c r="HV80" s="167"/>
      <c r="HW80" s="167"/>
      <c r="HX80" s="167"/>
      <c r="HY80" s="167"/>
      <c r="HZ80" s="167"/>
      <c r="IA80" s="167"/>
      <c r="IB80" s="167"/>
      <c r="IC80" s="167"/>
      <c r="ID80" s="167"/>
      <c r="IE80" s="167"/>
      <c r="IF80" s="167"/>
      <c r="IG80" s="167"/>
      <c r="IH80" s="167"/>
    </row>
    <row r="81" spans="1:242" s="165" customFormat="1" ht="51.75" customHeight="1">
      <c r="A81" s="204"/>
      <c r="B81" s="204"/>
      <c r="C81" s="373">
        <v>67</v>
      </c>
      <c r="D81" s="325" t="s">
        <v>178</v>
      </c>
      <c r="E81" s="324">
        <v>44788</v>
      </c>
      <c r="F81" s="324">
        <v>44798</v>
      </c>
      <c r="G81" s="331"/>
      <c r="H81" s="293">
        <v>2.2999999999999998</v>
      </c>
      <c r="I81" s="293"/>
      <c r="J81" s="318">
        <v>2.2999999999999998</v>
      </c>
      <c r="K81" s="330" t="s">
        <v>206</v>
      </c>
      <c r="L81" s="366">
        <v>26157.659469999999</v>
      </c>
      <c r="M81" s="367">
        <v>7407.6594699999996</v>
      </c>
      <c r="N81" s="367"/>
      <c r="O81" s="367"/>
      <c r="P81" s="367"/>
      <c r="Q81" s="367"/>
      <c r="R81" s="367">
        <v>750</v>
      </c>
      <c r="S81" s="367">
        <v>18000</v>
      </c>
      <c r="T81" s="386">
        <v>7407.6594699999996</v>
      </c>
      <c r="U81" s="408"/>
      <c r="V81" s="408"/>
      <c r="W81" s="408"/>
      <c r="X81" s="408"/>
      <c r="Y81" s="368">
        <v>750</v>
      </c>
      <c r="Z81" s="368">
        <v>18000</v>
      </c>
      <c r="AA81" s="368">
        <v>26157.659469999999</v>
      </c>
      <c r="AB81" s="282"/>
      <c r="AD81" s="18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8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167"/>
      <c r="DH81" s="167"/>
      <c r="DI81" s="167"/>
      <c r="DJ81" s="167"/>
      <c r="DK81" s="167"/>
      <c r="DL81" s="167"/>
      <c r="DM81" s="167"/>
      <c r="DN81" s="167"/>
      <c r="DO81" s="167"/>
      <c r="DP81" s="167"/>
      <c r="DQ81" s="167"/>
      <c r="DR81" s="167"/>
      <c r="DS81" s="167"/>
      <c r="DT81" s="167"/>
      <c r="DU81" s="167"/>
      <c r="DV81" s="167"/>
      <c r="DW81" s="167"/>
      <c r="DX81" s="167"/>
      <c r="DY81" s="167"/>
      <c r="DZ81" s="167"/>
      <c r="EA81" s="167"/>
      <c r="EB81" s="167"/>
      <c r="EC81" s="167"/>
      <c r="ED81" s="167"/>
      <c r="EE81" s="167"/>
      <c r="EF81" s="167"/>
      <c r="EG81" s="167"/>
      <c r="EH81" s="169"/>
      <c r="EI81" s="167"/>
      <c r="EJ81" s="169"/>
      <c r="EK81" s="167"/>
      <c r="EL81" s="167"/>
      <c r="EM81" s="167"/>
      <c r="EN81" s="167"/>
      <c r="EO81" s="167"/>
      <c r="EP81" s="167"/>
      <c r="EQ81" s="167"/>
      <c r="ER81" s="167"/>
      <c r="ES81" s="167"/>
      <c r="ET81" s="167"/>
      <c r="EU81" s="167"/>
      <c r="EV81" s="167"/>
      <c r="EW81" s="167"/>
      <c r="EX81" s="167"/>
      <c r="EY81" s="167"/>
      <c r="EZ81" s="167"/>
      <c r="FA81" s="167"/>
      <c r="FB81" s="167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  <c r="FM81" s="167"/>
      <c r="FN81" s="167"/>
      <c r="FO81" s="167"/>
      <c r="FP81" s="167"/>
      <c r="FQ81" s="167"/>
      <c r="FR81" s="167"/>
      <c r="FS81" s="167"/>
      <c r="FT81" s="167"/>
      <c r="FU81" s="167"/>
      <c r="FV81" s="167"/>
      <c r="FW81" s="167"/>
      <c r="FX81" s="167"/>
      <c r="FY81" s="167"/>
      <c r="FZ81" s="167"/>
      <c r="GA81" s="167"/>
      <c r="GB81" s="167"/>
      <c r="GC81" s="167"/>
      <c r="GD81" s="167"/>
      <c r="GE81" s="167"/>
      <c r="GF81" s="167"/>
      <c r="GG81" s="167"/>
      <c r="GH81" s="167"/>
      <c r="GI81" s="167"/>
      <c r="GJ81" s="167"/>
      <c r="GK81" s="167"/>
      <c r="GL81" s="167"/>
      <c r="GM81" s="167"/>
      <c r="GN81" s="167"/>
      <c r="GO81" s="167"/>
      <c r="GP81" s="167"/>
      <c r="GQ81" s="167"/>
      <c r="GR81" s="167"/>
      <c r="GS81" s="167"/>
      <c r="GT81" s="167"/>
      <c r="GU81" s="167"/>
      <c r="GV81" s="167"/>
      <c r="GW81" s="167"/>
      <c r="GX81" s="167"/>
      <c r="GY81" s="167"/>
      <c r="GZ81" s="167"/>
      <c r="HA81" s="167"/>
      <c r="HB81" s="167"/>
      <c r="HC81" s="167"/>
      <c r="HD81" s="167"/>
      <c r="HE81" s="167"/>
      <c r="HF81" s="167"/>
      <c r="HG81" s="167"/>
      <c r="HH81" s="167"/>
      <c r="HI81" s="167"/>
      <c r="HJ81" s="167"/>
      <c r="HK81" s="167"/>
      <c r="HL81" s="167"/>
      <c r="HM81" s="167"/>
      <c r="HN81" s="167"/>
      <c r="HO81" s="167"/>
      <c r="HP81" s="167"/>
      <c r="HQ81" s="167"/>
      <c r="HR81" s="167"/>
      <c r="HS81" s="167"/>
      <c r="HT81" s="167"/>
      <c r="HU81" s="167"/>
      <c r="HV81" s="167"/>
      <c r="HW81" s="167"/>
      <c r="HX81" s="167"/>
      <c r="HY81" s="167"/>
      <c r="HZ81" s="167"/>
      <c r="IA81" s="167"/>
      <c r="IB81" s="167"/>
      <c r="IC81" s="167"/>
      <c r="ID81" s="167"/>
      <c r="IE81" s="167"/>
      <c r="IF81" s="167"/>
      <c r="IG81" s="167"/>
      <c r="IH81" s="167"/>
    </row>
    <row r="82" spans="1:242" s="165" customFormat="1" ht="63">
      <c r="A82" s="204"/>
      <c r="B82" s="204"/>
      <c r="C82" s="389">
        <v>68</v>
      </c>
      <c r="D82" s="332" t="s">
        <v>179</v>
      </c>
      <c r="E82" s="324">
        <v>44785</v>
      </c>
      <c r="F82" s="324">
        <v>44921</v>
      </c>
      <c r="G82" s="333"/>
      <c r="H82" s="293">
        <v>3</v>
      </c>
      <c r="I82" s="293"/>
      <c r="J82" s="318">
        <v>3</v>
      </c>
      <c r="K82" s="334" t="s">
        <v>206</v>
      </c>
      <c r="L82" s="366">
        <v>97648.122109999997</v>
      </c>
      <c r="M82" s="367">
        <v>11940.708930000001</v>
      </c>
      <c r="N82" s="367">
        <v>23207.41318</v>
      </c>
      <c r="O82" s="367"/>
      <c r="P82" s="367"/>
      <c r="Q82" s="409"/>
      <c r="R82" s="367">
        <v>2500</v>
      </c>
      <c r="S82" s="367">
        <v>60000</v>
      </c>
      <c r="T82" s="410">
        <v>11940.708930000001</v>
      </c>
      <c r="U82" s="372">
        <v>23207.41318</v>
      </c>
      <c r="V82" s="411"/>
      <c r="W82" s="411"/>
      <c r="X82" s="411"/>
      <c r="Y82" s="410">
        <v>2499.9394000000002</v>
      </c>
      <c r="Z82" s="410">
        <v>59999.995649999997</v>
      </c>
      <c r="AA82" s="412">
        <v>97648.057159999997</v>
      </c>
      <c r="AB82" s="282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8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167"/>
      <c r="DH82" s="167"/>
      <c r="DI82" s="167"/>
      <c r="DJ82" s="167"/>
      <c r="DK82" s="167"/>
      <c r="DL82" s="167"/>
      <c r="DM82" s="167"/>
      <c r="DN82" s="167"/>
      <c r="DO82" s="167"/>
      <c r="DP82" s="167"/>
      <c r="DQ82" s="167"/>
      <c r="DR82" s="167"/>
      <c r="DS82" s="167"/>
      <c r="DT82" s="167"/>
      <c r="DU82" s="167"/>
      <c r="DV82" s="167"/>
      <c r="DW82" s="167"/>
      <c r="DX82" s="167"/>
      <c r="DY82" s="167"/>
      <c r="DZ82" s="167"/>
      <c r="EA82" s="167"/>
      <c r="EB82" s="167"/>
      <c r="EC82" s="167"/>
      <c r="ED82" s="167"/>
      <c r="EE82" s="167"/>
      <c r="EF82" s="167"/>
      <c r="EG82" s="167"/>
      <c r="EH82" s="169"/>
      <c r="EI82" s="167"/>
      <c r="EJ82" s="169"/>
      <c r="EK82" s="167"/>
      <c r="EL82" s="167"/>
      <c r="EM82" s="167"/>
      <c r="EN82" s="167"/>
      <c r="EO82" s="167"/>
      <c r="EP82" s="167"/>
      <c r="EQ82" s="167"/>
      <c r="ER82" s="167"/>
      <c r="ES82" s="167"/>
      <c r="ET82" s="167"/>
      <c r="EU82" s="167"/>
      <c r="EV82" s="167"/>
      <c r="EW82" s="167"/>
      <c r="EX82" s="167"/>
      <c r="EY82" s="167"/>
      <c r="EZ82" s="167"/>
      <c r="FA82" s="167"/>
      <c r="FB82" s="167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  <c r="FM82" s="167"/>
      <c r="FN82" s="167"/>
      <c r="FO82" s="167"/>
      <c r="FP82" s="167"/>
      <c r="FQ82" s="167"/>
      <c r="FR82" s="167"/>
      <c r="FS82" s="167"/>
      <c r="FT82" s="167"/>
      <c r="FU82" s="167"/>
      <c r="FV82" s="167"/>
      <c r="FW82" s="167"/>
      <c r="FX82" s="167"/>
      <c r="FY82" s="167"/>
      <c r="FZ82" s="167"/>
      <c r="GA82" s="167"/>
      <c r="GB82" s="167"/>
      <c r="GC82" s="167"/>
      <c r="GD82" s="167"/>
      <c r="GE82" s="167"/>
      <c r="GF82" s="167"/>
      <c r="GG82" s="167"/>
      <c r="GH82" s="167"/>
      <c r="GI82" s="167"/>
      <c r="GJ82" s="167"/>
      <c r="GK82" s="167"/>
      <c r="GL82" s="167"/>
      <c r="GM82" s="167"/>
      <c r="GN82" s="167"/>
      <c r="GO82" s="167"/>
      <c r="GP82" s="167"/>
      <c r="GQ82" s="167"/>
      <c r="GR82" s="167"/>
      <c r="GS82" s="167"/>
      <c r="GT82" s="167"/>
      <c r="GU82" s="167"/>
      <c r="GV82" s="167"/>
      <c r="GW82" s="167"/>
      <c r="GX82" s="167"/>
      <c r="GY82" s="167"/>
      <c r="GZ82" s="167"/>
      <c r="HA82" s="167"/>
      <c r="HB82" s="167"/>
      <c r="HC82" s="167"/>
      <c r="HD82" s="167"/>
      <c r="HE82" s="167"/>
      <c r="HF82" s="167"/>
      <c r="HG82" s="167"/>
      <c r="HH82" s="167"/>
      <c r="HI82" s="167"/>
      <c r="HJ82" s="167"/>
      <c r="HK82" s="167"/>
      <c r="HL82" s="167"/>
      <c r="HM82" s="167"/>
      <c r="HN82" s="167"/>
      <c r="HO82" s="167"/>
      <c r="HP82" s="167"/>
      <c r="HQ82" s="167"/>
      <c r="HR82" s="167"/>
      <c r="HS82" s="167"/>
      <c r="HT82" s="167"/>
      <c r="HU82" s="167"/>
      <c r="HV82" s="167"/>
      <c r="HW82" s="167"/>
      <c r="HX82" s="167"/>
      <c r="HY82" s="167"/>
      <c r="HZ82" s="167"/>
      <c r="IA82" s="167"/>
      <c r="IB82" s="167"/>
      <c r="IC82" s="167"/>
      <c r="ID82" s="167"/>
      <c r="IE82" s="167"/>
      <c r="IF82" s="167"/>
      <c r="IG82" s="167"/>
      <c r="IH82" s="167"/>
    </row>
    <row r="83" spans="1:242" s="165" customFormat="1" ht="58.5" customHeight="1">
      <c r="A83" s="204"/>
      <c r="B83" s="204"/>
      <c r="C83" s="373">
        <v>69</v>
      </c>
      <c r="D83" s="325" t="s">
        <v>180</v>
      </c>
      <c r="E83" s="324">
        <v>44806</v>
      </c>
      <c r="F83" s="324">
        <v>44838</v>
      </c>
      <c r="G83" s="333"/>
      <c r="H83" s="293">
        <v>1.234</v>
      </c>
      <c r="I83" s="293"/>
      <c r="J83" s="293">
        <v>1.2338</v>
      </c>
      <c r="K83" s="307" t="s">
        <v>206</v>
      </c>
      <c r="L83" s="366">
        <v>28048.82591</v>
      </c>
      <c r="M83" s="403">
        <v>9400.7259099999992</v>
      </c>
      <c r="N83" s="403">
        <v>18648.099999999999</v>
      </c>
      <c r="O83" s="403"/>
      <c r="P83" s="403"/>
      <c r="Q83" s="413"/>
      <c r="R83" s="413"/>
      <c r="S83" s="413"/>
      <c r="T83" s="368">
        <v>9400.7259099999992</v>
      </c>
      <c r="U83" s="372">
        <v>18648.099999999999</v>
      </c>
      <c r="V83" s="411"/>
      <c r="W83" s="411"/>
      <c r="X83" s="411"/>
      <c r="Y83" s="411"/>
      <c r="Z83" s="411"/>
      <c r="AA83" s="402">
        <v>28048.82591</v>
      </c>
      <c r="AB83" s="282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8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167"/>
      <c r="DH83" s="167"/>
      <c r="DI83" s="167"/>
      <c r="DJ83" s="167"/>
      <c r="DK83" s="167"/>
      <c r="DL83" s="167"/>
      <c r="DM83" s="167"/>
      <c r="DN83" s="167"/>
      <c r="DO83" s="167"/>
      <c r="DP83" s="167"/>
      <c r="DQ83" s="167"/>
      <c r="DR83" s="167"/>
      <c r="DS83" s="167"/>
      <c r="DT83" s="167"/>
      <c r="DU83" s="167"/>
      <c r="DV83" s="167"/>
      <c r="DW83" s="167"/>
      <c r="DX83" s="167"/>
      <c r="DY83" s="167"/>
      <c r="DZ83" s="167"/>
      <c r="EA83" s="167"/>
      <c r="EB83" s="167"/>
      <c r="EC83" s="167"/>
      <c r="ED83" s="167"/>
      <c r="EE83" s="167"/>
      <c r="EF83" s="167"/>
      <c r="EG83" s="167"/>
      <c r="EH83" s="169"/>
      <c r="EI83" s="167"/>
      <c r="EJ83" s="169"/>
      <c r="EK83" s="167"/>
      <c r="EL83" s="167"/>
      <c r="EM83" s="167"/>
      <c r="EN83" s="167"/>
      <c r="EO83" s="167"/>
      <c r="EP83" s="167"/>
      <c r="EQ83" s="167"/>
      <c r="ER83" s="167"/>
      <c r="ES83" s="167"/>
      <c r="ET83" s="167"/>
      <c r="EU83" s="167"/>
      <c r="EV83" s="167"/>
      <c r="EW83" s="167"/>
      <c r="EX83" s="167"/>
      <c r="EY83" s="167"/>
      <c r="EZ83" s="167"/>
      <c r="FA83" s="167"/>
      <c r="FB83" s="167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  <c r="FM83" s="167"/>
      <c r="FN83" s="167"/>
      <c r="FO83" s="167"/>
      <c r="FP83" s="167"/>
      <c r="FQ83" s="167"/>
      <c r="FR83" s="167"/>
      <c r="FS83" s="167"/>
      <c r="FT83" s="167"/>
      <c r="FU83" s="167"/>
      <c r="FV83" s="167"/>
      <c r="FW83" s="167"/>
      <c r="FX83" s="167"/>
      <c r="FY83" s="167"/>
      <c r="FZ83" s="167"/>
      <c r="GA83" s="167"/>
      <c r="GB83" s="167"/>
      <c r="GC83" s="167"/>
      <c r="GD83" s="167"/>
      <c r="GE83" s="167"/>
      <c r="GF83" s="167"/>
      <c r="GG83" s="167"/>
      <c r="GH83" s="167"/>
      <c r="GI83" s="167"/>
      <c r="GJ83" s="167"/>
      <c r="GK83" s="167"/>
      <c r="GL83" s="167"/>
      <c r="GM83" s="167"/>
      <c r="GN83" s="167"/>
      <c r="GO83" s="167"/>
      <c r="GP83" s="167"/>
      <c r="GQ83" s="167"/>
      <c r="GR83" s="167"/>
      <c r="GS83" s="167"/>
      <c r="GT83" s="167"/>
      <c r="GU83" s="167"/>
      <c r="GV83" s="167"/>
      <c r="GW83" s="167"/>
      <c r="GX83" s="167"/>
      <c r="GY83" s="167"/>
      <c r="GZ83" s="167"/>
      <c r="HA83" s="167"/>
      <c r="HB83" s="167"/>
      <c r="HC83" s="167"/>
      <c r="HD83" s="167"/>
      <c r="HE83" s="167"/>
      <c r="HF83" s="167"/>
      <c r="HG83" s="167"/>
      <c r="HH83" s="167"/>
      <c r="HI83" s="167"/>
      <c r="HJ83" s="167"/>
      <c r="HK83" s="167"/>
      <c r="HL83" s="167"/>
      <c r="HM83" s="167"/>
      <c r="HN83" s="167"/>
      <c r="HO83" s="167"/>
      <c r="HP83" s="167"/>
      <c r="HQ83" s="167"/>
      <c r="HR83" s="167"/>
      <c r="HS83" s="167"/>
      <c r="HT83" s="167"/>
      <c r="HU83" s="167"/>
      <c r="HV83" s="167"/>
      <c r="HW83" s="167"/>
      <c r="HX83" s="167"/>
      <c r="HY83" s="167"/>
      <c r="HZ83" s="167"/>
      <c r="IA83" s="167"/>
      <c r="IB83" s="167"/>
      <c r="IC83" s="167"/>
      <c r="ID83" s="167"/>
      <c r="IE83" s="167"/>
      <c r="IF83" s="167"/>
      <c r="IG83" s="167"/>
      <c r="IH83" s="167"/>
    </row>
    <row r="84" spans="1:242" s="165" customFormat="1" ht="45" customHeight="1">
      <c r="A84" s="204"/>
      <c r="B84" s="204"/>
      <c r="C84" s="373">
        <v>70</v>
      </c>
      <c r="D84" s="325" t="s">
        <v>181</v>
      </c>
      <c r="E84" s="324">
        <v>44770</v>
      </c>
      <c r="F84" s="291">
        <v>44897</v>
      </c>
      <c r="G84" s="333"/>
      <c r="H84" s="293">
        <v>2.5</v>
      </c>
      <c r="I84" s="335"/>
      <c r="J84" s="335">
        <v>2.5</v>
      </c>
      <c r="K84" s="307" t="s">
        <v>226</v>
      </c>
      <c r="L84" s="366">
        <v>25953.02072</v>
      </c>
      <c r="M84" s="414">
        <v>2848.9207200000001</v>
      </c>
      <c r="N84" s="414">
        <v>23104.1</v>
      </c>
      <c r="O84" s="414"/>
      <c r="P84" s="414"/>
      <c r="Q84" s="413"/>
      <c r="R84" s="413"/>
      <c r="S84" s="413"/>
      <c r="T84" s="368">
        <v>2848.9207200000001</v>
      </c>
      <c r="U84" s="368">
        <v>23104.1</v>
      </c>
      <c r="V84" s="411"/>
      <c r="W84" s="411"/>
      <c r="X84" s="411"/>
      <c r="Y84" s="411"/>
      <c r="Z84" s="411"/>
      <c r="AA84" s="402">
        <v>25953.02072</v>
      </c>
      <c r="AB84" s="283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8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167"/>
      <c r="DH84" s="167"/>
      <c r="DI84" s="167"/>
      <c r="DJ84" s="167"/>
      <c r="DK84" s="167"/>
      <c r="DL84" s="167"/>
      <c r="DM84" s="167"/>
      <c r="DN84" s="167"/>
      <c r="DO84" s="167"/>
      <c r="DP84" s="167"/>
      <c r="DQ84" s="167"/>
      <c r="DR84" s="167"/>
      <c r="DS84" s="167"/>
      <c r="DT84" s="167"/>
      <c r="DU84" s="167"/>
      <c r="DV84" s="167"/>
      <c r="DW84" s="167"/>
      <c r="DX84" s="167"/>
      <c r="DY84" s="167"/>
      <c r="DZ84" s="167"/>
      <c r="EA84" s="167"/>
      <c r="EB84" s="167"/>
      <c r="EC84" s="167"/>
      <c r="ED84" s="167"/>
      <c r="EE84" s="167"/>
      <c r="EF84" s="167"/>
      <c r="EG84" s="167"/>
      <c r="EH84" s="169"/>
      <c r="EI84" s="167"/>
      <c r="EJ84" s="169"/>
      <c r="EK84" s="167"/>
      <c r="EL84" s="167"/>
      <c r="EM84" s="167"/>
      <c r="EN84" s="167"/>
      <c r="EO84" s="167"/>
      <c r="EP84" s="167"/>
      <c r="EQ84" s="167"/>
      <c r="ER84" s="167"/>
      <c r="ES84" s="167"/>
      <c r="ET84" s="167"/>
      <c r="EU84" s="167"/>
      <c r="EV84" s="167"/>
      <c r="EW84" s="167"/>
      <c r="EX84" s="167"/>
      <c r="EY84" s="167"/>
      <c r="EZ84" s="167"/>
      <c r="FA84" s="167"/>
      <c r="FB84" s="16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  <c r="FM84" s="167"/>
      <c r="FN84" s="167"/>
      <c r="FO84" s="167"/>
      <c r="FP84" s="167"/>
      <c r="FQ84" s="167"/>
      <c r="FR84" s="167"/>
      <c r="FS84" s="167"/>
      <c r="FT84" s="167"/>
      <c r="FU84" s="167"/>
      <c r="FV84" s="167"/>
      <c r="FW84" s="167"/>
      <c r="FX84" s="167"/>
      <c r="FY84" s="167"/>
      <c r="FZ84" s="167"/>
      <c r="GA84" s="167"/>
      <c r="GB84" s="167"/>
      <c r="GC84" s="167"/>
      <c r="GD84" s="167"/>
      <c r="GE84" s="167"/>
      <c r="GF84" s="167"/>
      <c r="GG84" s="167"/>
      <c r="GH84" s="167"/>
      <c r="GI84" s="167"/>
      <c r="GJ84" s="167"/>
      <c r="GK84" s="167"/>
      <c r="GL84" s="167"/>
      <c r="GM84" s="167"/>
      <c r="GN84" s="167"/>
      <c r="GO84" s="167"/>
      <c r="GP84" s="167"/>
      <c r="GQ84" s="167"/>
      <c r="GR84" s="167"/>
      <c r="GS84" s="167"/>
      <c r="GT84" s="167"/>
      <c r="GU84" s="167"/>
      <c r="GV84" s="167"/>
      <c r="GW84" s="167"/>
      <c r="GX84" s="167"/>
      <c r="GY84" s="167"/>
      <c r="GZ84" s="167"/>
      <c r="HA84" s="167"/>
      <c r="HB84" s="167"/>
      <c r="HC84" s="167"/>
      <c r="HD84" s="167"/>
      <c r="HE84" s="167"/>
      <c r="HF84" s="167"/>
      <c r="HG84" s="167"/>
      <c r="HH84" s="167"/>
      <c r="HI84" s="167"/>
      <c r="HJ84" s="167"/>
      <c r="HK84" s="167"/>
      <c r="HL84" s="167"/>
      <c r="HM84" s="167"/>
      <c r="HN84" s="167"/>
      <c r="HO84" s="167"/>
      <c r="HP84" s="167"/>
      <c r="HQ84" s="167"/>
      <c r="HR84" s="167"/>
      <c r="HS84" s="167"/>
      <c r="HT84" s="167"/>
      <c r="HU84" s="167"/>
      <c r="HV84" s="167"/>
      <c r="HW84" s="167"/>
      <c r="HX84" s="167"/>
      <c r="HY84" s="167"/>
      <c r="HZ84" s="167"/>
      <c r="IA84" s="167"/>
      <c r="IB84" s="167"/>
      <c r="IC84" s="167"/>
      <c r="ID84" s="167"/>
      <c r="IE84" s="167"/>
      <c r="IF84" s="167"/>
      <c r="IG84" s="167"/>
      <c r="IH84" s="167"/>
    </row>
    <row r="85" spans="1:242" s="165" customFormat="1" ht="62.25" customHeight="1">
      <c r="A85" s="204"/>
      <c r="B85" s="204"/>
      <c r="C85" s="373">
        <v>71</v>
      </c>
      <c r="D85" s="325" t="s">
        <v>182</v>
      </c>
      <c r="E85" s="316">
        <v>44791</v>
      </c>
      <c r="F85" s="317">
        <v>44820</v>
      </c>
      <c r="G85" s="336"/>
      <c r="H85" s="293">
        <v>8</v>
      </c>
      <c r="I85" s="293"/>
      <c r="J85" s="335">
        <v>8</v>
      </c>
      <c r="K85" s="307" t="s">
        <v>212</v>
      </c>
      <c r="L85" s="366">
        <v>93037.386700000003</v>
      </c>
      <c r="M85" s="365">
        <v>12806.786700000001</v>
      </c>
      <c r="N85" s="365">
        <v>80230.600000000006</v>
      </c>
      <c r="O85" s="365"/>
      <c r="P85" s="365"/>
      <c r="Q85" s="365"/>
      <c r="R85" s="365"/>
      <c r="S85" s="365"/>
      <c r="T85" s="388">
        <v>12806.786699999999</v>
      </c>
      <c r="U85" s="388">
        <v>80230.600000000006</v>
      </c>
      <c r="V85" s="388"/>
      <c r="W85" s="388"/>
      <c r="X85" s="388"/>
      <c r="Y85" s="388"/>
      <c r="Z85" s="388"/>
      <c r="AA85" s="402">
        <v>93037.386700000003</v>
      </c>
      <c r="AB85" s="282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8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167"/>
      <c r="DH85" s="167"/>
      <c r="DI85" s="167"/>
      <c r="DJ85" s="167"/>
      <c r="DK85" s="167"/>
      <c r="DL85" s="167"/>
      <c r="DM85" s="167"/>
      <c r="DN85" s="167"/>
      <c r="DO85" s="167"/>
      <c r="DP85" s="167"/>
      <c r="DQ85" s="167"/>
      <c r="DR85" s="167"/>
      <c r="DS85" s="167"/>
      <c r="DT85" s="167"/>
      <c r="DU85" s="167"/>
      <c r="DV85" s="167"/>
      <c r="DW85" s="167"/>
      <c r="DX85" s="167"/>
      <c r="DY85" s="167"/>
      <c r="DZ85" s="167"/>
      <c r="EA85" s="167"/>
      <c r="EB85" s="167"/>
      <c r="EC85" s="167"/>
      <c r="ED85" s="167"/>
      <c r="EE85" s="167"/>
      <c r="EF85" s="167"/>
      <c r="EG85" s="167"/>
      <c r="EH85" s="169"/>
      <c r="EI85" s="167"/>
      <c r="EJ85" s="169"/>
      <c r="EK85" s="167"/>
      <c r="EL85" s="167"/>
      <c r="EM85" s="167"/>
      <c r="EN85" s="167"/>
      <c r="EO85" s="167"/>
      <c r="EP85" s="167"/>
      <c r="EQ85" s="167"/>
      <c r="ER85" s="167"/>
      <c r="ES85" s="167"/>
      <c r="ET85" s="167"/>
      <c r="EU85" s="167"/>
      <c r="EV85" s="167"/>
      <c r="EW85" s="167"/>
      <c r="EX85" s="167"/>
      <c r="EY85" s="167"/>
      <c r="EZ85" s="167"/>
      <c r="FA85" s="167"/>
      <c r="FB85" s="16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  <c r="FM85" s="167"/>
      <c r="FN85" s="167"/>
      <c r="FO85" s="167"/>
      <c r="FP85" s="167"/>
      <c r="FQ85" s="167"/>
      <c r="FR85" s="167"/>
      <c r="FS85" s="167"/>
      <c r="FT85" s="167"/>
      <c r="FU85" s="167"/>
      <c r="FV85" s="167"/>
      <c r="FW85" s="167"/>
      <c r="FX85" s="167"/>
      <c r="FY85" s="167"/>
      <c r="FZ85" s="167"/>
      <c r="GA85" s="167"/>
      <c r="GB85" s="167"/>
      <c r="GC85" s="167"/>
      <c r="GD85" s="167"/>
      <c r="GE85" s="167"/>
      <c r="GF85" s="167"/>
      <c r="GG85" s="167"/>
      <c r="GH85" s="167"/>
      <c r="GI85" s="167"/>
      <c r="GJ85" s="167"/>
      <c r="GK85" s="167"/>
      <c r="GL85" s="167"/>
      <c r="GM85" s="167"/>
      <c r="GN85" s="167"/>
      <c r="GO85" s="167"/>
      <c r="GP85" s="167"/>
      <c r="GQ85" s="167"/>
      <c r="GR85" s="167"/>
      <c r="GS85" s="167"/>
      <c r="GT85" s="167"/>
      <c r="GU85" s="167"/>
      <c r="GV85" s="167"/>
      <c r="GW85" s="167"/>
      <c r="GX85" s="167"/>
      <c r="GY85" s="167"/>
      <c r="GZ85" s="167"/>
      <c r="HA85" s="167"/>
      <c r="HB85" s="167"/>
      <c r="HC85" s="167"/>
      <c r="HD85" s="167"/>
      <c r="HE85" s="167"/>
      <c r="HF85" s="167"/>
      <c r="HG85" s="167"/>
      <c r="HH85" s="167"/>
      <c r="HI85" s="167"/>
      <c r="HJ85" s="167"/>
      <c r="HK85" s="167"/>
      <c r="HL85" s="167"/>
      <c r="HM85" s="167"/>
      <c r="HN85" s="167"/>
      <c r="HO85" s="167"/>
      <c r="HP85" s="167"/>
      <c r="HQ85" s="167"/>
      <c r="HR85" s="167"/>
      <c r="HS85" s="167"/>
      <c r="HT85" s="167"/>
      <c r="HU85" s="167"/>
      <c r="HV85" s="167"/>
      <c r="HW85" s="167"/>
      <c r="HX85" s="167"/>
      <c r="HY85" s="167"/>
      <c r="HZ85" s="167"/>
      <c r="IA85" s="167"/>
      <c r="IB85" s="167"/>
      <c r="IC85" s="167"/>
      <c r="ID85" s="167"/>
      <c r="IE85" s="167"/>
      <c r="IF85" s="167"/>
      <c r="IG85" s="167"/>
      <c r="IH85" s="167"/>
    </row>
    <row r="86" spans="1:242" s="165" customFormat="1" ht="45" customHeight="1">
      <c r="A86" s="204"/>
      <c r="B86" s="204"/>
      <c r="C86" s="373">
        <v>72</v>
      </c>
      <c r="D86" s="325" t="s">
        <v>183</v>
      </c>
      <c r="E86" s="291">
        <v>44785</v>
      </c>
      <c r="F86" s="301">
        <v>44757</v>
      </c>
      <c r="G86" s="337"/>
      <c r="H86" s="320">
        <v>1</v>
      </c>
      <c r="I86" s="293"/>
      <c r="J86" s="320">
        <v>1</v>
      </c>
      <c r="K86" s="307" t="s">
        <v>212</v>
      </c>
      <c r="L86" s="366">
        <v>13096.97788</v>
      </c>
      <c r="M86" s="415">
        <v>3096.9778799999999</v>
      </c>
      <c r="N86" s="415">
        <v>10000</v>
      </c>
      <c r="O86" s="415"/>
      <c r="P86" s="415"/>
      <c r="Q86" s="415"/>
      <c r="R86" s="415"/>
      <c r="S86" s="415"/>
      <c r="T86" s="388">
        <v>3096.9778799999999</v>
      </c>
      <c r="U86" s="388">
        <v>10000</v>
      </c>
      <c r="V86" s="388"/>
      <c r="W86" s="388"/>
      <c r="X86" s="388"/>
      <c r="Y86" s="388"/>
      <c r="Z86" s="388"/>
      <c r="AA86" s="388">
        <v>13096.97788</v>
      </c>
      <c r="AB86" s="282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8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  <c r="EC86" s="167"/>
      <c r="ED86" s="167"/>
      <c r="EE86" s="167"/>
      <c r="EF86" s="167"/>
      <c r="EG86" s="167"/>
      <c r="EH86" s="169"/>
      <c r="EI86" s="167"/>
      <c r="EJ86" s="169"/>
      <c r="EK86" s="167"/>
      <c r="EL86" s="167"/>
      <c r="EM86" s="167"/>
      <c r="EN86" s="167"/>
      <c r="EO86" s="167"/>
      <c r="EP86" s="167"/>
      <c r="EQ86" s="167"/>
      <c r="ER86" s="167"/>
      <c r="ES86" s="167"/>
      <c r="ET86" s="167"/>
      <c r="EU86" s="167"/>
      <c r="EV86" s="167"/>
      <c r="EW86" s="167"/>
      <c r="EX86" s="167"/>
      <c r="EY86" s="167"/>
      <c r="EZ86" s="167"/>
      <c r="FA86" s="167"/>
      <c r="FB86" s="167"/>
      <c r="FC86" s="167"/>
      <c r="FD86" s="167"/>
      <c r="FE86" s="167"/>
      <c r="FF86" s="167"/>
      <c r="FG86" s="167"/>
      <c r="FH86" s="167"/>
      <c r="FI86" s="167"/>
      <c r="FJ86" s="167"/>
      <c r="FK86" s="167"/>
      <c r="FL86" s="167"/>
      <c r="FM86" s="167"/>
      <c r="FN86" s="167"/>
      <c r="FO86" s="167"/>
      <c r="FP86" s="167"/>
      <c r="FQ86" s="167"/>
      <c r="FR86" s="167"/>
      <c r="FS86" s="167"/>
      <c r="FT86" s="167"/>
      <c r="FU86" s="167"/>
      <c r="FV86" s="167"/>
      <c r="FW86" s="167"/>
      <c r="FX86" s="167"/>
      <c r="FY86" s="167"/>
      <c r="FZ86" s="167"/>
      <c r="GA86" s="167"/>
      <c r="GB86" s="167"/>
      <c r="GC86" s="167"/>
      <c r="GD86" s="167"/>
      <c r="GE86" s="167"/>
      <c r="GF86" s="167"/>
      <c r="GG86" s="167"/>
      <c r="GH86" s="167"/>
      <c r="GI86" s="167"/>
      <c r="GJ86" s="167"/>
      <c r="GK86" s="167"/>
      <c r="GL86" s="167"/>
      <c r="GM86" s="167"/>
      <c r="GN86" s="167"/>
      <c r="GO86" s="167"/>
      <c r="GP86" s="167"/>
      <c r="GQ86" s="167"/>
      <c r="GR86" s="167"/>
      <c r="GS86" s="167"/>
      <c r="GT86" s="167"/>
      <c r="GU86" s="167"/>
      <c r="GV86" s="167"/>
      <c r="GW86" s="167"/>
      <c r="GX86" s="167"/>
      <c r="GY86" s="167"/>
      <c r="GZ86" s="167"/>
      <c r="HA86" s="167"/>
      <c r="HB86" s="167"/>
      <c r="HC86" s="167"/>
      <c r="HD86" s="167"/>
      <c r="HE86" s="167"/>
      <c r="HF86" s="167"/>
      <c r="HG86" s="167"/>
      <c r="HH86" s="167"/>
      <c r="HI86" s="167"/>
      <c r="HJ86" s="167"/>
      <c r="HK86" s="167"/>
      <c r="HL86" s="167"/>
      <c r="HM86" s="167"/>
      <c r="HN86" s="167"/>
      <c r="HO86" s="167"/>
      <c r="HP86" s="167"/>
      <c r="HQ86" s="167"/>
      <c r="HR86" s="167"/>
      <c r="HS86" s="167"/>
      <c r="HT86" s="167"/>
      <c r="HU86" s="167"/>
      <c r="HV86" s="167"/>
      <c r="HW86" s="167"/>
      <c r="HX86" s="167"/>
      <c r="HY86" s="167"/>
      <c r="HZ86" s="167"/>
      <c r="IA86" s="167"/>
      <c r="IB86" s="167"/>
      <c r="IC86" s="167"/>
      <c r="ID86" s="167"/>
      <c r="IE86" s="167"/>
      <c r="IF86" s="167"/>
      <c r="IG86" s="167"/>
      <c r="IH86" s="167"/>
    </row>
    <row r="87" spans="1:242" s="189" customFormat="1" ht="60">
      <c r="A87" s="204"/>
      <c r="B87" s="204"/>
      <c r="C87" s="373">
        <v>73</v>
      </c>
      <c r="D87" s="323" t="s">
        <v>184</v>
      </c>
      <c r="E87" s="291">
        <v>44848</v>
      </c>
      <c r="F87" s="291">
        <v>44848</v>
      </c>
      <c r="G87" s="294">
        <v>47.2</v>
      </c>
      <c r="H87" s="338"/>
      <c r="I87" s="339">
        <v>47.2</v>
      </c>
      <c r="J87" s="320"/>
      <c r="K87" s="340" t="s">
        <v>227</v>
      </c>
      <c r="L87" s="366">
        <v>19605.215</v>
      </c>
      <c r="M87" s="415">
        <v>4692.7094900000002</v>
      </c>
      <c r="N87" s="415"/>
      <c r="O87" s="415"/>
      <c r="P87" s="415"/>
      <c r="Q87" s="415"/>
      <c r="R87" s="415">
        <v>596.50550999999996</v>
      </c>
      <c r="S87" s="415">
        <v>14316</v>
      </c>
      <c r="T87" s="388">
        <v>4692.7094900000002</v>
      </c>
      <c r="U87" s="388"/>
      <c r="V87" s="388"/>
      <c r="W87" s="388"/>
      <c r="X87" s="388"/>
      <c r="Y87" s="388">
        <v>596.50550999999996</v>
      </c>
      <c r="Z87" s="388">
        <v>14316</v>
      </c>
      <c r="AA87" s="388">
        <v>19605.215</v>
      </c>
      <c r="AB87" s="282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90"/>
      <c r="BU87" s="190"/>
      <c r="BV87" s="190"/>
      <c r="BW87" s="190"/>
      <c r="BX87" s="190"/>
      <c r="BY87" s="190"/>
      <c r="BZ87" s="190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1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90"/>
      <c r="DZ87" s="190"/>
      <c r="EA87" s="190"/>
      <c r="EB87" s="190"/>
      <c r="EC87" s="190"/>
      <c r="ED87" s="190"/>
      <c r="EE87" s="190"/>
      <c r="EF87" s="190"/>
      <c r="EG87" s="190"/>
      <c r="EH87" s="192"/>
      <c r="EI87" s="190"/>
      <c r="EJ87" s="192"/>
      <c r="EK87" s="190"/>
      <c r="EL87" s="190"/>
      <c r="EM87" s="190"/>
      <c r="EN87" s="190"/>
      <c r="EO87" s="190"/>
      <c r="EP87" s="190"/>
      <c r="EQ87" s="190"/>
      <c r="ER87" s="190"/>
      <c r="ES87" s="190"/>
      <c r="ET87" s="190"/>
      <c r="EU87" s="190"/>
      <c r="EV87" s="190"/>
      <c r="EW87" s="190"/>
      <c r="EX87" s="190"/>
      <c r="EY87" s="190"/>
      <c r="EZ87" s="190"/>
      <c r="FA87" s="190"/>
      <c r="FB87" s="190"/>
      <c r="FC87" s="190"/>
      <c r="FD87" s="190"/>
      <c r="FE87" s="190"/>
      <c r="FF87" s="190"/>
      <c r="FG87" s="190"/>
      <c r="FH87" s="190"/>
      <c r="FI87" s="190"/>
      <c r="FJ87" s="190"/>
      <c r="FK87" s="190"/>
      <c r="FL87" s="190"/>
      <c r="FM87" s="190"/>
      <c r="FN87" s="190"/>
      <c r="FO87" s="190"/>
      <c r="FP87" s="190"/>
      <c r="FQ87" s="190"/>
      <c r="FR87" s="190"/>
      <c r="FS87" s="190"/>
      <c r="FT87" s="190"/>
      <c r="FU87" s="190"/>
      <c r="FV87" s="190"/>
      <c r="FW87" s="190"/>
      <c r="FX87" s="190"/>
      <c r="FY87" s="190"/>
      <c r="FZ87" s="190"/>
      <c r="GA87" s="190"/>
      <c r="GB87" s="190"/>
      <c r="GC87" s="190"/>
      <c r="GD87" s="190"/>
      <c r="GE87" s="190"/>
      <c r="GF87" s="190"/>
      <c r="GG87" s="190"/>
      <c r="GH87" s="190"/>
      <c r="GI87" s="190"/>
      <c r="GJ87" s="190"/>
      <c r="GK87" s="190"/>
      <c r="GL87" s="190"/>
      <c r="GM87" s="190"/>
      <c r="GN87" s="190"/>
      <c r="GO87" s="190"/>
      <c r="GP87" s="190"/>
      <c r="GQ87" s="190"/>
      <c r="GR87" s="190"/>
      <c r="GS87" s="190"/>
      <c r="GT87" s="190"/>
      <c r="GU87" s="190"/>
      <c r="GV87" s="190"/>
      <c r="GW87" s="190"/>
      <c r="GX87" s="190"/>
      <c r="GY87" s="190"/>
      <c r="GZ87" s="190"/>
      <c r="HA87" s="190"/>
      <c r="HB87" s="190"/>
      <c r="HC87" s="190"/>
      <c r="HD87" s="190"/>
      <c r="HE87" s="190"/>
      <c r="HF87" s="190"/>
      <c r="HG87" s="190"/>
      <c r="HH87" s="190"/>
      <c r="HI87" s="190"/>
      <c r="HJ87" s="190"/>
      <c r="HK87" s="190"/>
      <c r="HL87" s="190"/>
      <c r="HM87" s="190"/>
      <c r="HN87" s="190"/>
      <c r="HO87" s="190"/>
      <c r="HP87" s="190"/>
      <c r="HQ87" s="190"/>
      <c r="HR87" s="190"/>
      <c r="HS87" s="190"/>
      <c r="HT87" s="190"/>
      <c r="HU87" s="190"/>
      <c r="HV87" s="190"/>
      <c r="HW87" s="190"/>
      <c r="HX87" s="190"/>
      <c r="HY87" s="190"/>
      <c r="HZ87" s="190"/>
      <c r="IA87" s="190"/>
      <c r="IB87" s="190"/>
      <c r="IC87" s="190"/>
      <c r="ID87" s="190"/>
      <c r="IE87" s="190"/>
      <c r="IF87" s="190"/>
      <c r="IG87" s="190"/>
      <c r="IH87" s="190"/>
    </row>
    <row r="88" spans="1:242" s="165" customFormat="1" ht="60.75" thickBot="1">
      <c r="A88" s="204"/>
      <c r="B88" s="204"/>
      <c r="C88" s="416"/>
      <c r="D88" s="417" t="s">
        <v>248</v>
      </c>
      <c r="E88" s="417"/>
      <c r="F88" s="417"/>
      <c r="G88" s="308"/>
      <c r="H88" s="293"/>
      <c r="I88" s="293"/>
      <c r="J88" s="293"/>
      <c r="K88" s="392" t="s">
        <v>257</v>
      </c>
      <c r="L88" s="366">
        <v>1871.70613</v>
      </c>
      <c r="M88" s="366"/>
      <c r="N88" s="367">
        <v>1871.70613</v>
      </c>
      <c r="O88" s="367"/>
      <c r="P88" s="367"/>
      <c r="Q88" s="367"/>
      <c r="R88" s="367"/>
      <c r="S88" s="367"/>
      <c r="T88" s="368"/>
      <c r="U88" s="368"/>
      <c r="V88" s="368"/>
      <c r="W88" s="368"/>
      <c r="X88" s="368"/>
      <c r="Y88" s="368"/>
      <c r="Z88" s="368"/>
      <c r="AA88" s="368"/>
      <c r="AB88" s="282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8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  <c r="EC88" s="167"/>
      <c r="ED88" s="167"/>
      <c r="EE88" s="167"/>
      <c r="EF88" s="167"/>
      <c r="EG88" s="167"/>
      <c r="EH88" s="169"/>
      <c r="EI88" s="167"/>
      <c r="EJ88" s="169"/>
      <c r="EK88" s="167"/>
      <c r="EL88" s="167"/>
      <c r="EM88" s="167"/>
      <c r="EN88" s="167"/>
      <c r="EO88" s="167"/>
      <c r="EP88" s="167"/>
      <c r="EQ88" s="167"/>
      <c r="ER88" s="167"/>
      <c r="ES88" s="167"/>
      <c r="ET88" s="167"/>
      <c r="EU88" s="167"/>
      <c r="EV88" s="167"/>
      <c r="EW88" s="167"/>
      <c r="EX88" s="167"/>
      <c r="EY88" s="167"/>
      <c r="EZ88" s="167"/>
      <c r="FA88" s="167"/>
      <c r="FB88" s="167"/>
      <c r="FC88" s="167"/>
      <c r="FD88" s="167"/>
      <c r="FE88" s="167"/>
      <c r="FF88" s="167"/>
      <c r="FG88" s="167"/>
      <c r="FH88" s="167"/>
      <c r="FI88" s="167"/>
      <c r="FJ88" s="167"/>
      <c r="FK88" s="167"/>
      <c r="FL88" s="167"/>
      <c r="FM88" s="167"/>
      <c r="FN88" s="167"/>
      <c r="FO88" s="167"/>
      <c r="FP88" s="167"/>
      <c r="FQ88" s="167"/>
      <c r="FR88" s="167"/>
      <c r="FS88" s="167"/>
      <c r="FT88" s="167"/>
      <c r="FU88" s="167"/>
      <c r="FV88" s="167"/>
      <c r="FW88" s="167"/>
      <c r="FX88" s="167"/>
      <c r="FY88" s="167"/>
      <c r="FZ88" s="167"/>
      <c r="GA88" s="167"/>
      <c r="GB88" s="167"/>
      <c r="GC88" s="167"/>
      <c r="GD88" s="167"/>
      <c r="GE88" s="167"/>
      <c r="GF88" s="167"/>
      <c r="GG88" s="167"/>
      <c r="GH88" s="167"/>
      <c r="GI88" s="167"/>
      <c r="GJ88" s="167"/>
      <c r="GK88" s="167"/>
      <c r="GL88" s="167"/>
      <c r="GM88" s="167"/>
      <c r="GN88" s="167"/>
      <c r="GO88" s="167"/>
      <c r="GP88" s="167"/>
      <c r="GQ88" s="167"/>
      <c r="GR88" s="167"/>
      <c r="GS88" s="167"/>
      <c r="GT88" s="167"/>
      <c r="GU88" s="167"/>
      <c r="GV88" s="167"/>
      <c r="GW88" s="167"/>
      <c r="GX88" s="167"/>
      <c r="GY88" s="167"/>
      <c r="GZ88" s="167"/>
      <c r="HA88" s="167"/>
      <c r="HB88" s="167"/>
      <c r="HC88" s="167"/>
      <c r="HD88" s="167"/>
      <c r="HE88" s="167"/>
      <c r="HF88" s="167"/>
      <c r="HG88" s="167"/>
      <c r="HH88" s="167"/>
      <c r="HI88" s="167"/>
      <c r="HJ88" s="167"/>
      <c r="HK88" s="167"/>
      <c r="HL88" s="167"/>
      <c r="HM88" s="167"/>
      <c r="HN88" s="167"/>
      <c r="HO88" s="167"/>
      <c r="HP88" s="167"/>
      <c r="HQ88" s="167"/>
      <c r="HR88" s="167"/>
      <c r="HS88" s="167"/>
      <c r="HT88" s="167"/>
      <c r="HU88" s="167"/>
      <c r="HV88" s="167"/>
      <c r="HW88" s="167"/>
      <c r="HX88" s="167"/>
      <c r="HY88" s="167"/>
      <c r="HZ88" s="167"/>
      <c r="IA88" s="167"/>
      <c r="IB88" s="167"/>
      <c r="IC88" s="167"/>
      <c r="ID88" s="167"/>
      <c r="IE88" s="167"/>
      <c r="IF88" s="167"/>
      <c r="IG88" s="167"/>
      <c r="IH88" s="167"/>
    </row>
    <row r="89" spans="1:242" s="165" customFormat="1" ht="36.75" customHeight="1" thickBot="1">
      <c r="A89" s="204"/>
      <c r="B89" s="204"/>
      <c r="C89" s="242"/>
      <c r="D89" s="243" t="s">
        <v>270</v>
      </c>
      <c r="E89" s="243"/>
      <c r="F89" s="243"/>
      <c r="G89" s="244">
        <f t="shared" ref="G89:J89" si="1">SUM(G10:G88)</f>
        <v>281.55500000000001</v>
      </c>
      <c r="H89" s="245">
        <f t="shared" si="1"/>
        <v>205.89500000000004</v>
      </c>
      <c r="I89" s="278">
        <f t="shared" si="1"/>
        <v>281.55500000000001</v>
      </c>
      <c r="J89" s="246">
        <f t="shared" si="1"/>
        <v>199.22995000000003</v>
      </c>
      <c r="K89" s="243"/>
      <c r="L89" s="247">
        <f>SUM(L10:L88)</f>
        <v>4862829.3560400018</v>
      </c>
      <c r="M89" s="247">
        <f t="shared" ref="M89:T89" si="2">SUM(M10:M88)</f>
        <v>1200604.513</v>
      </c>
      <c r="N89" s="247">
        <f t="shared" si="2"/>
        <v>2277631.8430400002</v>
      </c>
      <c r="O89" s="247">
        <f t="shared" si="2"/>
        <v>227800</v>
      </c>
      <c r="P89" s="247">
        <f t="shared" si="2"/>
        <v>113886.1</v>
      </c>
      <c r="Q89" s="247">
        <f t="shared" si="2"/>
        <v>0</v>
      </c>
      <c r="R89" s="247">
        <f t="shared" si="2"/>
        <v>41716.400000000001</v>
      </c>
      <c r="S89" s="247">
        <f t="shared" si="2"/>
        <v>1001190.5</v>
      </c>
      <c r="T89" s="247">
        <f t="shared" si="2"/>
        <v>1155365.0683000002</v>
      </c>
      <c r="U89" s="247">
        <f t="shared" ref="U89" si="3">SUM(U10:U88)</f>
        <v>2265561.3966100002</v>
      </c>
      <c r="V89" s="247">
        <f t="shared" ref="V89" si="4">SUM(V10:V88)</f>
        <v>227800</v>
      </c>
      <c r="W89" s="247">
        <f t="shared" ref="W89" si="5">SUM(W10:W88)</f>
        <v>113886.1</v>
      </c>
      <c r="X89" s="247">
        <f t="shared" ref="X89" si="6">SUM(X10:X88)</f>
        <v>0</v>
      </c>
      <c r="Y89" s="247">
        <f t="shared" ref="Y89" si="7">SUM(Y10:Y88)</f>
        <v>41716.339400000004</v>
      </c>
      <c r="Z89" s="247">
        <f t="shared" ref="Z89" si="8">SUM(Z10:Z88)</f>
        <v>1001190.4956499999</v>
      </c>
      <c r="AA89" s="247">
        <f t="shared" ref="AA89" si="9">SUM(AA10:AA88)</f>
        <v>4805519.399960001</v>
      </c>
      <c r="AB89" s="285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8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  <c r="EC89" s="167"/>
      <c r="ED89" s="169"/>
      <c r="EE89" s="167"/>
      <c r="EF89" s="169"/>
      <c r="EG89" s="167"/>
      <c r="EH89" s="167"/>
      <c r="EI89" s="167"/>
      <c r="EJ89" s="167"/>
      <c r="EK89" s="167"/>
      <c r="EL89" s="167"/>
      <c r="EM89" s="167"/>
      <c r="EN89" s="167"/>
      <c r="EO89" s="167"/>
      <c r="EP89" s="167"/>
      <c r="EQ89" s="167"/>
      <c r="ER89" s="167"/>
      <c r="ES89" s="167"/>
      <c r="ET89" s="167"/>
      <c r="EU89" s="167"/>
      <c r="EV89" s="167"/>
      <c r="EW89" s="167"/>
      <c r="EX89" s="167"/>
      <c r="EY89" s="167"/>
      <c r="EZ89" s="167"/>
      <c r="FA89" s="167"/>
      <c r="FB89" s="167"/>
      <c r="FC89" s="167"/>
      <c r="FD89" s="167"/>
      <c r="FE89" s="167"/>
      <c r="FF89" s="167"/>
      <c r="FG89" s="167"/>
      <c r="FH89" s="167"/>
      <c r="FI89" s="167"/>
      <c r="FJ89" s="167"/>
      <c r="FK89" s="167"/>
      <c r="FL89" s="167"/>
      <c r="FM89" s="167"/>
      <c r="FN89" s="167"/>
      <c r="FO89" s="167"/>
      <c r="FP89" s="167"/>
      <c r="FQ89" s="167"/>
      <c r="FR89" s="167"/>
      <c r="FS89" s="167"/>
      <c r="FT89" s="167"/>
      <c r="FU89" s="167"/>
      <c r="FV89" s="167"/>
      <c r="FW89" s="167"/>
      <c r="FX89" s="167"/>
      <c r="FY89" s="167"/>
      <c r="FZ89" s="167"/>
      <c r="GA89" s="167"/>
      <c r="GB89" s="167"/>
      <c r="GC89" s="167"/>
      <c r="GD89" s="167"/>
      <c r="GE89" s="167"/>
      <c r="GF89" s="167"/>
      <c r="GG89" s="167"/>
      <c r="GH89" s="167"/>
      <c r="GI89" s="167"/>
      <c r="GJ89" s="167"/>
      <c r="GK89" s="167"/>
      <c r="GL89" s="167"/>
      <c r="GM89" s="167"/>
      <c r="GN89" s="167"/>
      <c r="GO89" s="167"/>
      <c r="GP89" s="167"/>
      <c r="GQ89" s="167"/>
      <c r="GR89" s="167"/>
      <c r="GS89" s="167"/>
      <c r="GT89" s="167"/>
      <c r="GU89" s="167"/>
      <c r="GV89" s="167"/>
      <c r="GW89" s="167"/>
      <c r="GX89" s="167"/>
      <c r="GY89" s="167"/>
      <c r="GZ89" s="167"/>
      <c r="HA89" s="167"/>
      <c r="HB89" s="167"/>
      <c r="HC89" s="167"/>
      <c r="HD89" s="167"/>
      <c r="HE89" s="167"/>
      <c r="HF89" s="167"/>
      <c r="HG89" s="167"/>
      <c r="HH89" s="167"/>
      <c r="HI89" s="167"/>
      <c r="HJ89" s="167"/>
      <c r="HK89" s="167"/>
      <c r="HL89" s="167"/>
      <c r="HM89" s="167"/>
      <c r="HN89" s="167"/>
      <c r="HO89" s="167"/>
      <c r="HP89" s="167"/>
      <c r="HQ89" s="167"/>
      <c r="HR89" s="167"/>
      <c r="HS89" s="167"/>
      <c r="HT89" s="167"/>
      <c r="HU89" s="167"/>
      <c r="HV89" s="167"/>
      <c r="HW89" s="167"/>
      <c r="HX89" s="167"/>
      <c r="HY89" s="167"/>
      <c r="HZ89" s="167"/>
      <c r="IA89" s="167"/>
      <c r="IB89" s="167"/>
      <c r="IC89" s="167"/>
      <c r="ID89" s="167"/>
    </row>
    <row r="90" spans="1:242" s="165" customFormat="1" ht="42.75" customHeight="1">
      <c r="A90" s="204"/>
      <c r="B90" s="204"/>
      <c r="C90" s="520" t="s">
        <v>271</v>
      </c>
      <c r="D90" s="521"/>
      <c r="E90" s="521"/>
      <c r="F90" s="521"/>
      <c r="G90" s="521"/>
      <c r="H90" s="521"/>
      <c r="I90" s="521"/>
      <c r="J90" s="522"/>
      <c r="K90" s="215"/>
      <c r="L90" s="213"/>
      <c r="M90" s="213"/>
      <c r="N90" s="213"/>
      <c r="O90" s="213"/>
      <c r="P90" s="213"/>
      <c r="Q90" s="213"/>
      <c r="R90" s="213"/>
      <c r="S90" s="170"/>
      <c r="T90" s="170"/>
      <c r="U90" s="170"/>
      <c r="V90" s="170"/>
      <c r="W90" s="170"/>
      <c r="X90" s="170"/>
      <c r="Y90" s="170"/>
      <c r="Z90" s="170"/>
      <c r="AA90" s="237"/>
      <c r="AB90" s="283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8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167"/>
      <c r="DH90" s="167"/>
      <c r="DI90" s="167"/>
      <c r="DJ90" s="167"/>
      <c r="DK90" s="167"/>
      <c r="DL90" s="167"/>
      <c r="DM90" s="167"/>
      <c r="DN90" s="167"/>
      <c r="DO90" s="167"/>
      <c r="DP90" s="167"/>
      <c r="DQ90" s="167"/>
      <c r="DR90" s="167"/>
      <c r="DS90" s="167"/>
      <c r="DT90" s="167"/>
      <c r="DU90" s="167"/>
      <c r="DV90" s="167"/>
      <c r="DW90" s="167"/>
      <c r="DX90" s="167"/>
      <c r="DY90" s="167"/>
      <c r="DZ90" s="167"/>
      <c r="EA90" s="167"/>
      <c r="EB90" s="167"/>
      <c r="EC90" s="167"/>
      <c r="ED90" s="169"/>
      <c r="EE90" s="167"/>
      <c r="EF90" s="169"/>
      <c r="EG90" s="167"/>
      <c r="EH90" s="167"/>
      <c r="EI90" s="167"/>
      <c r="EJ90" s="167"/>
      <c r="EK90" s="167"/>
      <c r="EL90" s="167"/>
      <c r="EM90" s="167"/>
      <c r="EN90" s="167"/>
      <c r="EO90" s="167"/>
      <c r="EP90" s="167"/>
      <c r="EQ90" s="167"/>
      <c r="ER90" s="167"/>
      <c r="ES90" s="167"/>
      <c r="ET90" s="167"/>
      <c r="EU90" s="167"/>
      <c r="EV90" s="167"/>
      <c r="EW90" s="167"/>
      <c r="EX90" s="167"/>
      <c r="EY90" s="167"/>
      <c r="EZ90" s="167"/>
      <c r="FA90" s="167"/>
      <c r="FB90" s="167"/>
      <c r="FC90" s="167"/>
      <c r="FD90" s="167"/>
      <c r="FE90" s="167"/>
      <c r="FF90" s="167"/>
      <c r="FG90" s="167"/>
      <c r="FH90" s="167"/>
      <c r="FI90" s="167"/>
      <c r="FJ90" s="167"/>
      <c r="FK90" s="167"/>
      <c r="FL90" s="167"/>
      <c r="FM90" s="167"/>
      <c r="FN90" s="167"/>
      <c r="FO90" s="167"/>
      <c r="FP90" s="167"/>
      <c r="FQ90" s="167"/>
      <c r="FR90" s="167"/>
      <c r="FS90" s="167"/>
      <c r="FT90" s="167"/>
      <c r="FU90" s="167"/>
      <c r="FV90" s="167"/>
      <c r="FW90" s="167"/>
      <c r="FX90" s="167"/>
      <c r="FY90" s="167"/>
      <c r="FZ90" s="167"/>
      <c r="GA90" s="167"/>
      <c r="GB90" s="167"/>
      <c r="GC90" s="167"/>
      <c r="GD90" s="167"/>
      <c r="GE90" s="167"/>
      <c r="GF90" s="167"/>
      <c r="GG90" s="167"/>
      <c r="GH90" s="167"/>
      <c r="GI90" s="167"/>
      <c r="GJ90" s="167"/>
      <c r="GK90" s="167"/>
      <c r="GL90" s="167"/>
      <c r="GM90" s="167"/>
      <c r="GN90" s="167"/>
      <c r="GO90" s="167"/>
      <c r="GP90" s="167"/>
      <c r="GQ90" s="167"/>
      <c r="GR90" s="167"/>
      <c r="GS90" s="167"/>
      <c r="GT90" s="167"/>
      <c r="GU90" s="167"/>
      <c r="GV90" s="167"/>
      <c r="GW90" s="167"/>
      <c r="GX90" s="167"/>
      <c r="GY90" s="167"/>
      <c r="GZ90" s="167"/>
      <c r="HA90" s="167"/>
      <c r="HB90" s="167"/>
      <c r="HC90" s="167"/>
      <c r="HD90" s="167"/>
      <c r="HE90" s="167"/>
      <c r="HF90" s="167"/>
      <c r="HG90" s="167"/>
      <c r="HH90" s="167"/>
      <c r="HI90" s="167"/>
      <c r="HJ90" s="167"/>
      <c r="HK90" s="167"/>
      <c r="HL90" s="167"/>
      <c r="HM90" s="167"/>
      <c r="HN90" s="167"/>
      <c r="HO90" s="167"/>
      <c r="HP90" s="167"/>
      <c r="HQ90" s="167"/>
      <c r="HR90" s="167"/>
      <c r="HS90" s="167"/>
      <c r="HT90" s="167"/>
      <c r="HU90" s="167"/>
      <c r="HV90" s="167"/>
      <c r="HW90" s="167"/>
      <c r="HX90" s="167"/>
      <c r="HY90" s="167"/>
      <c r="HZ90" s="167"/>
      <c r="IA90" s="167"/>
      <c r="IB90" s="167"/>
      <c r="IC90" s="167"/>
      <c r="ID90" s="167"/>
    </row>
    <row r="91" spans="1:242" s="165" customFormat="1" ht="62.25" customHeight="1">
      <c r="A91" s="204"/>
      <c r="B91" s="204"/>
      <c r="C91" s="198" t="s">
        <v>111</v>
      </c>
      <c r="D91" s="290" t="s">
        <v>147</v>
      </c>
      <c r="E91" s="299">
        <v>44854</v>
      </c>
      <c r="F91" s="292">
        <v>44864</v>
      </c>
      <c r="G91" s="290"/>
      <c r="H91" s="339">
        <v>8.3650000000000002</v>
      </c>
      <c r="I91" s="344"/>
      <c r="J91" s="339">
        <v>8.3650000000000002</v>
      </c>
      <c r="K91" s="307" t="s">
        <v>212</v>
      </c>
      <c r="L91" s="400">
        <v>244335.25247000001</v>
      </c>
      <c r="M91" s="372">
        <v>11627.752469999999</v>
      </c>
      <c r="N91" s="368"/>
      <c r="O91" s="368"/>
      <c r="P91" s="368"/>
      <c r="Q91" s="368">
        <v>232707.5</v>
      </c>
      <c r="R91" s="368"/>
      <c r="S91" s="368"/>
      <c r="T91" s="368">
        <v>11627.752469999999</v>
      </c>
      <c r="U91" s="368"/>
      <c r="V91" s="368"/>
      <c r="W91" s="368"/>
      <c r="X91" s="368">
        <v>232707.5</v>
      </c>
      <c r="Y91" s="368"/>
      <c r="Z91" s="368"/>
      <c r="AA91" s="368">
        <v>244335.25247000001</v>
      </c>
      <c r="AB91" s="282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8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167"/>
      <c r="DH91" s="167"/>
      <c r="DI91" s="167"/>
      <c r="DJ91" s="167"/>
      <c r="DK91" s="167"/>
      <c r="DL91" s="167"/>
      <c r="DM91" s="167"/>
      <c r="DN91" s="167"/>
      <c r="DO91" s="167"/>
      <c r="DP91" s="167"/>
      <c r="DQ91" s="167"/>
      <c r="DR91" s="167"/>
      <c r="DS91" s="167"/>
      <c r="DT91" s="167"/>
      <c r="DU91" s="167"/>
      <c r="DV91" s="167"/>
      <c r="DW91" s="167"/>
      <c r="DX91" s="167"/>
      <c r="DY91" s="167"/>
      <c r="DZ91" s="167"/>
      <c r="EA91" s="167"/>
      <c r="EB91" s="167"/>
      <c r="EC91" s="167"/>
      <c r="ED91" s="169"/>
      <c r="EE91" s="167"/>
      <c r="EF91" s="169"/>
      <c r="EG91" s="167"/>
      <c r="EH91" s="167"/>
      <c r="EI91" s="167"/>
      <c r="EJ91" s="167"/>
      <c r="EK91" s="167"/>
      <c r="EL91" s="167"/>
      <c r="EM91" s="167"/>
      <c r="EN91" s="167"/>
      <c r="EO91" s="167"/>
      <c r="EP91" s="167"/>
      <c r="EQ91" s="167"/>
      <c r="ER91" s="167"/>
      <c r="ES91" s="167"/>
      <c r="ET91" s="167"/>
      <c r="EU91" s="167"/>
      <c r="EV91" s="167"/>
      <c r="EW91" s="167"/>
      <c r="EX91" s="167"/>
      <c r="EY91" s="167"/>
      <c r="EZ91" s="167"/>
      <c r="FA91" s="167"/>
      <c r="FB91" s="167"/>
      <c r="FC91" s="167"/>
      <c r="FD91" s="167"/>
      <c r="FE91" s="167"/>
      <c r="FF91" s="167"/>
      <c r="FG91" s="167"/>
      <c r="FH91" s="167"/>
      <c r="FI91" s="167"/>
      <c r="FJ91" s="167"/>
      <c r="FK91" s="167"/>
      <c r="FL91" s="167"/>
      <c r="FM91" s="167"/>
      <c r="FN91" s="167"/>
      <c r="FO91" s="167"/>
      <c r="FP91" s="167"/>
      <c r="FQ91" s="167"/>
      <c r="FR91" s="167"/>
      <c r="FS91" s="167"/>
      <c r="FT91" s="167"/>
      <c r="FU91" s="167"/>
      <c r="FV91" s="167"/>
      <c r="FW91" s="167"/>
      <c r="FX91" s="167"/>
      <c r="FY91" s="167"/>
      <c r="FZ91" s="167"/>
      <c r="GA91" s="167"/>
      <c r="GB91" s="167"/>
      <c r="GC91" s="167"/>
      <c r="GD91" s="167"/>
      <c r="GE91" s="167"/>
      <c r="GF91" s="167"/>
      <c r="GG91" s="167"/>
      <c r="GH91" s="167"/>
      <c r="GI91" s="167"/>
      <c r="GJ91" s="167"/>
      <c r="GK91" s="167"/>
      <c r="GL91" s="167"/>
      <c r="GM91" s="167"/>
      <c r="GN91" s="167"/>
      <c r="GO91" s="167"/>
      <c r="GP91" s="167"/>
      <c r="GQ91" s="167"/>
      <c r="GR91" s="167"/>
      <c r="GS91" s="167"/>
      <c r="GT91" s="167"/>
      <c r="GU91" s="167"/>
      <c r="GV91" s="167"/>
      <c r="GW91" s="167"/>
      <c r="GX91" s="167"/>
      <c r="GY91" s="167"/>
      <c r="GZ91" s="167"/>
      <c r="HA91" s="167"/>
      <c r="HB91" s="167"/>
      <c r="HC91" s="167"/>
      <c r="HD91" s="167"/>
      <c r="HE91" s="167"/>
      <c r="HF91" s="167"/>
      <c r="HG91" s="167"/>
      <c r="HH91" s="167"/>
      <c r="HI91" s="167"/>
      <c r="HJ91" s="167"/>
      <c r="HK91" s="167"/>
      <c r="HL91" s="167"/>
      <c r="HM91" s="167"/>
      <c r="HN91" s="167"/>
      <c r="HO91" s="167"/>
      <c r="HP91" s="167"/>
      <c r="HQ91" s="167"/>
      <c r="HR91" s="167"/>
      <c r="HS91" s="167"/>
      <c r="HT91" s="167"/>
      <c r="HU91" s="167"/>
      <c r="HV91" s="167"/>
      <c r="HW91" s="167"/>
      <c r="HX91" s="167"/>
      <c r="HY91" s="167"/>
      <c r="HZ91" s="167"/>
      <c r="IA91" s="167"/>
      <c r="IB91" s="167"/>
      <c r="IC91" s="167"/>
      <c r="ID91" s="167"/>
    </row>
    <row r="92" spans="1:242" s="193" customFormat="1" ht="62.25" customHeight="1">
      <c r="A92" s="204"/>
      <c r="B92" s="204"/>
      <c r="C92" s="198" t="s">
        <v>112</v>
      </c>
      <c r="D92" s="290" t="s">
        <v>147</v>
      </c>
      <c r="E92" s="299">
        <v>44846</v>
      </c>
      <c r="F92" s="292">
        <v>44855</v>
      </c>
      <c r="G92" s="290"/>
      <c r="H92" s="339">
        <v>6</v>
      </c>
      <c r="I92" s="344"/>
      <c r="J92" s="339">
        <v>6</v>
      </c>
      <c r="K92" s="300" t="s">
        <v>219</v>
      </c>
      <c r="L92" s="400">
        <v>185261.88047999999</v>
      </c>
      <c r="M92" s="372">
        <v>6419.9804800000002</v>
      </c>
      <c r="N92" s="368"/>
      <c r="O92" s="368"/>
      <c r="P92" s="368">
        <v>178841.9</v>
      </c>
      <c r="Q92" s="368"/>
      <c r="R92" s="368"/>
      <c r="S92" s="368"/>
      <c r="T92" s="368">
        <v>6419.9804800000002</v>
      </c>
      <c r="U92" s="368"/>
      <c r="V92" s="368"/>
      <c r="W92" s="368">
        <v>178841.9</v>
      </c>
      <c r="X92" s="368"/>
      <c r="Y92" s="368"/>
      <c r="Z92" s="368"/>
      <c r="AA92" s="368">
        <v>185261.88047999999</v>
      </c>
      <c r="AB92" s="282"/>
      <c r="AC92" s="165"/>
      <c r="AD92" s="165"/>
      <c r="AE92" s="165"/>
      <c r="AF92" s="165"/>
      <c r="AG92" s="165"/>
      <c r="AH92" s="165"/>
      <c r="AI92" s="165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5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  <c r="CW92" s="194"/>
      <c r="CX92" s="194"/>
      <c r="CY92" s="194"/>
      <c r="CZ92" s="194"/>
      <c r="DA92" s="194"/>
      <c r="DB92" s="194"/>
      <c r="DC92" s="194"/>
      <c r="DD92" s="194"/>
      <c r="DE92" s="194"/>
      <c r="DF92" s="194"/>
      <c r="DG92" s="194"/>
      <c r="DH92" s="194"/>
      <c r="DI92" s="194"/>
      <c r="DJ92" s="194"/>
      <c r="DK92" s="194"/>
      <c r="DL92" s="194"/>
      <c r="DM92" s="194"/>
      <c r="DN92" s="194"/>
      <c r="DO92" s="194"/>
      <c r="DP92" s="194"/>
      <c r="DQ92" s="194"/>
      <c r="DR92" s="194"/>
      <c r="DS92" s="194"/>
      <c r="DT92" s="194"/>
      <c r="DU92" s="194"/>
      <c r="DV92" s="194"/>
      <c r="DW92" s="194"/>
      <c r="DX92" s="194"/>
      <c r="DY92" s="194"/>
      <c r="DZ92" s="194"/>
      <c r="EA92" s="194"/>
      <c r="EB92" s="194"/>
      <c r="EC92" s="194"/>
      <c r="ED92" s="196"/>
      <c r="EE92" s="194"/>
      <c r="EF92" s="196"/>
      <c r="EG92" s="194"/>
      <c r="EH92" s="194"/>
      <c r="EI92" s="194"/>
      <c r="EJ92" s="194"/>
      <c r="EK92" s="194"/>
      <c r="EL92" s="194"/>
      <c r="EM92" s="194"/>
      <c r="EN92" s="194"/>
      <c r="EO92" s="194"/>
      <c r="EP92" s="194"/>
      <c r="EQ92" s="194"/>
      <c r="ER92" s="194"/>
      <c r="ES92" s="194"/>
      <c r="ET92" s="194"/>
      <c r="EU92" s="194"/>
      <c r="EV92" s="194"/>
      <c r="EW92" s="194"/>
      <c r="EX92" s="194"/>
      <c r="EY92" s="194"/>
      <c r="EZ92" s="194"/>
      <c r="FA92" s="194"/>
      <c r="FB92" s="194"/>
      <c r="FC92" s="194"/>
      <c r="FD92" s="194"/>
      <c r="FE92" s="194"/>
      <c r="FF92" s="194"/>
      <c r="FG92" s="194"/>
      <c r="FH92" s="194"/>
      <c r="FI92" s="194"/>
      <c r="FJ92" s="194"/>
      <c r="FK92" s="194"/>
      <c r="FL92" s="194"/>
      <c r="FM92" s="194"/>
      <c r="FN92" s="194"/>
      <c r="FO92" s="194"/>
      <c r="FP92" s="194"/>
      <c r="FQ92" s="194"/>
      <c r="FR92" s="194"/>
      <c r="FS92" s="194"/>
      <c r="FT92" s="194"/>
      <c r="FU92" s="194"/>
      <c r="FV92" s="194"/>
      <c r="FW92" s="194"/>
      <c r="FX92" s="194"/>
      <c r="FY92" s="194"/>
      <c r="FZ92" s="194"/>
      <c r="GA92" s="194"/>
      <c r="GB92" s="194"/>
      <c r="GC92" s="194"/>
      <c r="GD92" s="194"/>
      <c r="GE92" s="194"/>
      <c r="GF92" s="194"/>
      <c r="GG92" s="194"/>
      <c r="GH92" s="194"/>
      <c r="GI92" s="194"/>
      <c r="GJ92" s="194"/>
      <c r="GK92" s="194"/>
      <c r="GL92" s="194"/>
      <c r="GM92" s="194"/>
      <c r="GN92" s="194"/>
      <c r="GO92" s="194"/>
      <c r="GP92" s="194"/>
      <c r="GQ92" s="194"/>
      <c r="GR92" s="194"/>
      <c r="GS92" s="194"/>
      <c r="GT92" s="194"/>
      <c r="GU92" s="194"/>
      <c r="GV92" s="194"/>
      <c r="GW92" s="194"/>
      <c r="GX92" s="194"/>
      <c r="GY92" s="194"/>
      <c r="GZ92" s="194"/>
      <c r="HA92" s="194"/>
      <c r="HB92" s="194"/>
      <c r="HC92" s="194"/>
      <c r="HD92" s="194"/>
      <c r="HE92" s="194"/>
      <c r="HF92" s="194"/>
      <c r="HG92" s="194"/>
      <c r="HH92" s="194"/>
      <c r="HI92" s="194"/>
      <c r="HJ92" s="194"/>
      <c r="HK92" s="194"/>
      <c r="HL92" s="194"/>
      <c r="HM92" s="194"/>
      <c r="HN92" s="194"/>
      <c r="HO92" s="194"/>
      <c r="HP92" s="194"/>
      <c r="HQ92" s="194"/>
      <c r="HR92" s="194"/>
      <c r="HS92" s="194"/>
      <c r="HT92" s="194"/>
      <c r="HU92" s="194"/>
      <c r="HV92" s="194"/>
      <c r="HW92" s="194"/>
      <c r="HX92" s="194"/>
      <c r="HY92" s="194"/>
      <c r="HZ92" s="194"/>
      <c r="IA92" s="194"/>
      <c r="IB92" s="194"/>
      <c r="IC92" s="194"/>
      <c r="ID92" s="194"/>
    </row>
    <row r="93" spans="1:242" s="193" customFormat="1" ht="62.25" customHeight="1">
      <c r="A93" s="204"/>
      <c r="B93" s="204"/>
      <c r="C93" s="198" t="s">
        <v>113</v>
      </c>
      <c r="D93" s="295" t="s">
        <v>235</v>
      </c>
      <c r="E93" s="299">
        <v>44896</v>
      </c>
      <c r="F93" s="292">
        <v>44909</v>
      </c>
      <c r="G93" s="290"/>
      <c r="H93" s="339">
        <v>3</v>
      </c>
      <c r="I93" s="344"/>
      <c r="J93" s="339">
        <v>3</v>
      </c>
      <c r="K93" s="294" t="s">
        <v>261</v>
      </c>
      <c r="L93" s="400">
        <v>42941.293440000001</v>
      </c>
      <c r="M93" s="372">
        <v>2006.69344</v>
      </c>
      <c r="N93" s="368"/>
      <c r="O93" s="368"/>
      <c r="P93" s="368">
        <v>40934.6</v>
      </c>
      <c r="Q93" s="368"/>
      <c r="R93" s="368"/>
      <c r="S93" s="368"/>
      <c r="T93" s="368">
        <v>2006.69344</v>
      </c>
      <c r="U93" s="368"/>
      <c r="V93" s="368"/>
      <c r="W93" s="368">
        <v>40934.6</v>
      </c>
      <c r="X93" s="368"/>
      <c r="Y93" s="368"/>
      <c r="Z93" s="368"/>
      <c r="AA93" s="368">
        <v>42941.293440000001</v>
      </c>
      <c r="AB93" s="282"/>
      <c r="AC93" s="165"/>
      <c r="AD93" s="165"/>
      <c r="AE93" s="165"/>
      <c r="AF93" s="165"/>
      <c r="AG93" s="165"/>
      <c r="AH93" s="165"/>
      <c r="AI93" s="165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94"/>
      <c r="BU93" s="194"/>
      <c r="BV93" s="194"/>
      <c r="BW93" s="194"/>
      <c r="BX93" s="194"/>
      <c r="BY93" s="194"/>
      <c r="BZ93" s="194"/>
      <c r="CA93" s="194"/>
      <c r="CB93" s="194"/>
      <c r="CC93" s="194"/>
      <c r="CD93" s="194"/>
      <c r="CE93" s="194"/>
      <c r="CF93" s="194"/>
      <c r="CG93" s="194"/>
      <c r="CH93" s="194"/>
      <c r="CI93" s="195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  <c r="CW93" s="194"/>
      <c r="CX93" s="194"/>
      <c r="CY93" s="194"/>
      <c r="CZ93" s="194"/>
      <c r="DA93" s="194"/>
      <c r="DB93" s="194"/>
      <c r="DC93" s="194"/>
      <c r="DD93" s="194"/>
      <c r="DE93" s="194"/>
      <c r="DF93" s="194"/>
      <c r="DG93" s="194"/>
      <c r="DH93" s="194"/>
      <c r="DI93" s="194"/>
      <c r="DJ93" s="194"/>
      <c r="DK93" s="194"/>
      <c r="DL93" s="194"/>
      <c r="DM93" s="194"/>
      <c r="DN93" s="194"/>
      <c r="DO93" s="194"/>
      <c r="DP93" s="194"/>
      <c r="DQ93" s="194"/>
      <c r="DR93" s="194"/>
      <c r="DS93" s="194"/>
      <c r="DT93" s="194"/>
      <c r="DU93" s="194"/>
      <c r="DV93" s="194"/>
      <c r="DW93" s="194"/>
      <c r="DX93" s="194"/>
      <c r="DY93" s="194"/>
      <c r="DZ93" s="194"/>
      <c r="EA93" s="194"/>
      <c r="EB93" s="194"/>
      <c r="EC93" s="194"/>
      <c r="ED93" s="196"/>
      <c r="EE93" s="194"/>
      <c r="EF93" s="196"/>
      <c r="EG93" s="194"/>
      <c r="EH93" s="194"/>
      <c r="EI93" s="194"/>
      <c r="EJ93" s="194"/>
      <c r="EK93" s="194"/>
      <c r="EL93" s="194"/>
      <c r="EM93" s="194"/>
      <c r="EN93" s="194"/>
      <c r="EO93" s="194"/>
      <c r="EP93" s="194"/>
      <c r="EQ93" s="194"/>
      <c r="ER93" s="194"/>
      <c r="ES93" s="194"/>
      <c r="ET93" s="194"/>
      <c r="EU93" s="194"/>
      <c r="EV93" s="194"/>
      <c r="EW93" s="194"/>
      <c r="EX93" s="194"/>
      <c r="EY93" s="194"/>
      <c r="EZ93" s="194"/>
      <c r="FA93" s="194"/>
      <c r="FB93" s="194"/>
      <c r="FC93" s="194"/>
      <c r="FD93" s="194"/>
      <c r="FE93" s="194"/>
      <c r="FF93" s="194"/>
      <c r="FG93" s="194"/>
      <c r="FH93" s="194"/>
      <c r="FI93" s="194"/>
      <c r="FJ93" s="194"/>
      <c r="FK93" s="194"/>
      <c r="FL93" s="194"/>
      <c r="FM93" s="194"/>
      <c r="FN93" s="194"/>
      <c r="FO93" s="194"/>
      <c r="FP93" s="194"/>
      <c r="FQ93" s="194"/>
      <c r="FR93" s="194"/>
      <c r="FS93" s="194"/>
      <c r="FT93" s="194"/>
      <c r="FU93" s="194"/>
      <c r="FV93" s="194"/>
      <c r="FW93" s="194"/>
      <c r="FX93" s="194"/>
      <c r="FY93" s="194"/>
      <c r="FZ93" s="194"/>
      <c r="GA93" s="194"/>
      <c r="GB93" s="194"/>
      <c r="GC93" s="194"/>
      <c r="GD93" s="194"/>
      <c r="GE93" s="194"/>
      <c r="GF93" s="194"/>
      <c r="GG93" s="194"/>
      <c r="GH93" s="194"/>
      <c r="GI93" s="194"/>
      <c r="GJ93" s="194"/>
      <c r="GK93" s="194"/>
      <c r="GL93" s="194"/>
      <c r="GM93" s="194"/>
      <c r="GN93" s="194"/>
      <c r="GO93" s="194"/>
      <c r="GP93" s="194"/>
      <c r="GQ93" s="194"/>
      <c r="GR93" s="194"/>
      <c r="GS93" s="194"/>
      <c r="GT93" s="194"/>
      <c r="GU93" s="194"/>
      <c r="GV93" s="194"/>
      <c r="GW93" s="194"/>
      <c r="GX93" s="194"/>
      <c r="GY93" s="194"/>
      <c r="GZ93" s="194"/>
      <c r="HA93" s="194"/>
      <c r="HB93" s="194"/>
      <c r="HC93" s="194"/>
      <c r="HD93" s="194"/>
      <c r="HE93" s="194"/>
      <c r="HF93" s="194"/>
      <c r="HG93" s="194"/>
      <c r="HH93" s="194"/>
      <c r="HI93" s="194"/>
      <c r="HJ93" s="194"/>
      <c r="HK93" s="194"/>
      <c r="HL93" s="194"/>
      <c r="HM93" s="194"/>
      <c r="HN93" s="194"/>
      <c r="HO93" s="194"/>
      <c r="HP93" s="194"/>
      <c r="HQ93" s="194"/>
      <c r="HR93" s="194"/>
      <c r="HS93" s="194"/>
      <c r="HT93" s="194"/>
      <c r="HU93" s="194"/>
      <c r="HV93" s="194"/>
      <c r="HW93" s="194"/>
      <c r="HX93" s="194"/>
      <c r="HY93" s="194"/>
      <c r="HZ93" s="194"/>
      <c r="IA93" s="194"/>
      <c r="IB93" s="194"/>
      <c r="IC93" s="194"/>
      <c r="ID93" s="194"/>
    </row>
    <row r="94" spans="1:242" s="193" customFormat="1" ht="62.25" customHeight="1">
      <c r="A94" s="204"/>
      <c r="B94" s="204"/>
      <c r="C94" s="216" t="s">
        <v>114</v>
      </c>
      <c r="D94" s="290" t="s">
        <v>157</v>
      </c>
      <c r="E94" s="299">
        <v>44873</v>
      </c>
      <c r="F94" s="301" t="s">
        <v>243</v>
      </c>
      <c r="G94" s="290"/>
      <c r="H94" s="339">
        <v>4</v>
      </c>
      <c r="I94" s="344"/>
      <c r="J94" s="339">
        <v>4</v>
      </c>
      <c r="K94" s="330" t="s">
        <v>253</v>
      </c>
      <c r="L94" s="400">
        <v>72531.890599999999</v>
      </c>
      <c r="M94" s="372">
        <v>14931.590600000001</v>
      </c>
      <c r="N94" s="368"/>
      <c r="O94" s="368"/>
      <c r="P94" s="368">
        <v>57600.3</v>
      </c>
      <c r="Q94" s="368"/>
      <c r="R94" s="368"/>
      <c r="S94" s="368"/>
      <c r="T94" s="368">
        <v>14931.5906</v>
      </c>
      <c r="U94" s="368"/>
      <c r="V94" s="368"/>
      <c r="W94" s="368">
        <v>57600.3</v>
      </c>
      <c r="X94" s="368"/>
      <c r="Y94" s="368"/>
      <c r="Z94" s="368"/>
      <c r="AA94" s="368">
        <v>72531.890599999999</v>
      </c>
      <c r="AB94" s="282"/>
      <c r="AC94" s="165"/>
      <c r="AD94" s="165"/>
      <c r="AE94" s="165"/>
      <c r="AF94" s="165"/>
      <c r="AG94" s="165"/>
      <c r="AH94" s="165"/>
      <c r="AI94" s="165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94"/>
      <c r="BU94" s="194"/>
      <c r="BV94" s="194"/>
      <c r="BW94" s="19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5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  <c r="CW94" s="194"/>
      <c r="CX94" s="194"/>
      <c r="CY94" s="194"/>
      <c r="CZ94" s="194"/>
      <c r="DA94" s="194"/>
      <c r="DB94" s="194"/>
      <c r="DC94" s="194"/>
      <c r="DD94" s="194"/>
      <c r="DE94" s="194"/>
      <c r="DF94" s="194"/>
      <c r="DG94" s="194"/>
      <c r="DH94" s="194"/>
      <c r="DI94" s="194"/>
      <c r="DJ94" s="194"/>
      <c r="DK94" s="194"/>
      <c r="DL94" s="194"/>
      <c r="DM94" s="194"/>
      <c r="DN94" s="194"/>
      <c r="DO94" s="194"/>
      <c r="DP94" s="194"/>
      <c r="DQ94" s="194"/>
      <c r="DR94" s="194"/>
      <c r="DS94" s="194"/>
      <c r="DT94" s="194"/>
      <c r="DU94" s="194"/>
      <c r="DV94" s="194"/>
      <c r="DW94" s="194"/>
      <c r="DX94" s="194"/>
      <c r="DY94" s="194"/>
      <c r="DZ94" s="194"/>
      <c r="EA94" s="194"/>
      <c r="EB94" s="194"/>
      <c r="EC94" s="194"/>
      <c r="ED94" s="196"/>
      <c r="EE94" s="194"/>
      <c r="EF94" s="196"/>
      <c r="EG94" s="194"/>
      <c r="EH94" s="194"/>
      <c r="EI94" s="194"/>
      <c r="EJ94" s="194"/>
      <c r="EK94" s="194"/>
      <c r="EL94" s="194"/>
      <c r="EM94" s="194"/>
      <c r="EN94" s="194"/>
      <c r="EO94" s="194"/>
      <c r="EP94" s="194"/>
      <c r="EQ94" s="194"/>
      <c r="ER94" s="194"/>
      <c r="ES94" s="194"/>
      <c r="ET94" s="194"/>
      <c r="EU94" s="194"/>
      <c r="EV94" s="194"/>
      <c r="EW94" s="194"/>
      <c r="EX94" s="194"/>
      <c r="EY94" s="194"/>
      <c r="EZ94" s="194"/>
      <c r="FA94" s="194"/>
      <c r="FB94" s="194"/>
      <c r="FC94" s="194"/>
      <c r="FD94" s="194"/>
      <c r="FE94" s="194"/>
      <c r="FF94" s="194"/>
      <c r="FG94" s="194"/>
      <c r="FH94" s="194"/>
      <c r="FI94" s="194"/>
      <c r="FJ94" s="194"/>
      <c r="FK94" s="194"/>
      <c r="FL94" s="194"/>
      <c r="FM94" s="194"/>
      <c r="FN94" s="194"/>
      <c r="FO94" s="194"/>
      <c r="FP94" s="194"/>
      <c r="FQ94" s="194"/>
      <c r="FR94" s="194"/>
      <c r="FS94" s="194"/>
      <c r="FT94" s="194"/>
      <c r="FU94" s="194"/>
      <c r="FV94" s="194"/>
      <c r="FW94" s="194"/>
      <c r="FX94" s="194"/>
      <c r="FY94" s="194"/>
      <c r="FZ94" s="194"/>
      <c r="GA94" s="194"/>
      <c r="GB94" s="194"/>
      <c r="GC94" s="194"/>
      <c r="GD94" s="194"/>
      <c r="GE94" s="194"/>
      <c r="GF94" s="194"/>
      <c r="GG94" s="194"/>
      <c r="GH94" s="194"/>
      <c r="GI94" s="194"/>
      <c r="GJ94" s="194"/>
      <c r="GK94" s="194"/>
      <c r="GL94" s="194"/>
      <c r="GM94" s="194"/>
      <c r="GN94" s="194"/>
      <c r="GO94" s="194"/>
      <c r="GP94" s="194"/>
      <c r="GQ94" s="194"/>
      <c r="GR94" s="194"/>
      <c r="GS94" s="194"/>
      <c r="GT94" s="194"/>
      <c r="GU94" s="194"/>
      <c r="GV94" s="194"/>
      <c r="GW94" s="194"/>
      <c r="GX94" s="194"/>
      <c r="GY94" s="194"/>
      <c r="GZ94" s="194"/>
      <c r="HA94" s="194"/>
      <c r="HB94" s="194"/>
      <c r="HC94" s="194"/>
      <c r="HD94" s="194"/>
      <c r="HE94" s="194"/>
      <c r="HF94" s="194"/>
      <c r="HG94" s="194"/>
      <c r="HH94" s="194"/>
      <c r="HI94" s="194"/>
      <c r="HJ94" s="194"/>
      <c r="HK94" s="194"/>
      <c r="HL94" s="194"/>
      <c r="HM94" s="194"/>
      <c r="HN94" s="194"/>
      <c r="HO94" s="194"/>
      <c r="HP94" s="194"/>
      <c r="HQ94" s="194"/>
      <c r="HR94" s="194"/>
      <c r="HS94" s="194"/>
      <c r="HT94" s="194"/>
      <c r="HU94" s="194"/>
      <c r="HV94" s="194"/>
      <c r="HW94" s="194"/>
      <c r="HX94" s="194"/>
      <c r="HY94" s="194"/>
      <c r="HZ94" s="194"/>
      <c r="IA94" s="194"/>
      <c r="IB94" s="194"/>
      <c r="IC94" s="194"/>
      <c r="ID94" s="194"/>
    </row>
    <row r="95" spans="1:242" s="165" customFormat="1" ht="62.25" customHeight="1">
      <c r="A95" s="204"/>
      <c r="B95" s="204"/>
      <c r="C95" s="198" t="s">
        <v>115</v>
      </c>
      <c r="D95" s="302" t="s">
        <v>156</v>
      </c>
      <c r="E95" s="291">
        <v>44833</v>
      </c>
      <c r="F95" s="297">
        <v>44888</v>
      </c>
      <c r="G95" s="302"/>
      <c r="H95" s="339">
        <v>10</v>
      </c>
      <c r="I95" s="418"/>
      <c r="J95" s="339">
        <v>10</v>
      </c>
      <c r="K95" s="307" t="s">
        <v>212</v>
      </c>
      <c r="L95" s="366">
        <v>244385.48053</v>
      </c>
      <c r="M95" s="368">
        <v>39485.480530000001</v>
      </c>
      <c r="N95" s="368"/>
      <c r="O95" s="368"/>
      <c r="P95" s="368"/>
      <c r="Q95" s="368">
        <v>204900</v>
      </c>
      <c r="R95" s="368"/>
      <c r="S95" s="368"/>
      <c r="T95" s="368">
        <v>39485.480530000001</v>
      </c>
      <c r="U95" s="368"/>
      <c r="V95" s="368"/>
      <c r="W95" s="368"/>
      <c r="X95" s="368">
        <v>204900</v>
      </c>
      <c r="Y95" s="368"/>
      <c r="Z95" s="368"/>
      <c r="AA95" s="368">
        <v>244385.48053</v>
      </c>
      <c r="AB95" s="282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8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167"/>
      <c r="DH95" s="167"/>
      <c r="DI95" s="167"/>
      <c r="DJ95" s="167"/>
      <c r="DK95" s="167"/>
      <c r="DL95" s="167"/>
      <c r="DM95" s="167"/>
      <c r="DN95" s="167"/>
      <c r="DO95" s="167"/>
      <c r="DP95" s="167"/>
      <c r="DQ95" s="167"/>
      <c r="DR95" s="167"/>
      <c r="DS95" s="167"/>
      <c r="DT95" s="167"/>
      <c r="DU95" s="167"/>
      <c r="DV95" s="167"/>
      <c r="DW95" s="167"/>
      <c r="DX95" s="167"/>
      <c r="DY95" s="167"/>
      <c r="DZ95" s="167"/>
      <c r="EA95" s="167"/>
      <c r="EB95" s="167"/>
      <c r="EC95" s="167"/>
      <c r="ED95" s="169"/>
      <c r="EE95" s="167"/>
      <c r="EF95" s="169"/>
      <c r="EG95" s="167"/>
      <c r="EH95" s="167"/>
      <c r="EI95" s="167"/>
      <c r="EJ95" s="167"/>
      <c r="EK95" s="167"/>
      <c r="EL95" s="167"/>
      <c r="EM95" s="167"/>
      <c r="EN95" s="167"/>
      <c r="EO95" s="167"/>
      <c r="EP95" s="167"/>
      <c r="EQ95" s="167"/>
      <c r="ER95" s="167"/>
      <c r="ES95" s="167"/>
      <c r="ET95" s="167"/>
      <c r="EU95" s="167"/>
      <c r="EV95" s="167"/>
      <c r="EW95" s="167"/>
      <c r="EX95" s="167"/>
      <c r="EY95" s="167"/>
      <c r="EZ95" s="167"/>
      <c r="FA95" s="167"/>
      <c r="FB95" s="167"/>
      <c r="FC95" s="167"/>
      <c r="FD95" s="167"/>
      <c r="FE95" s="167"/>
      <c r="FF95" s="167"/>
      <c r="FG95" s="167"/>
      <c r="FH95" s="167"/>
      <c r="FI95" s="167"/>
      <c r="FJ95" s="167"/>
      <c r="FK95" s="167"/>
      <c r="FL95" s="167"/>
      <c r="FM95" s="167"/>
      <c r="FN95" s="167"/>
      <c r="FO95" s="167"/>
      <c r="FP95" s="167"/>
      <c r="FQ95" s="167"/>
      <c r="FR95" s="167"/>
      <c r="FS95" s="167"/>
      <c r="FT95" s="167"/>
      <c r="FU95" s="167"/>
      <c r="FV95" s="167"/>
      <c r="FW95" s="167"/>
      <c r="FX95" s="167"/>
      <c r="FY95" s="167"/>
      <c r="FZ95" s="167"/>
      <c r="GA95" s="167"/>
      <c r="GB95" s="167"/>
      <c r="GC95" s="167"/>
      <c r="GD95" s="167"/>
      <c r="GE95" s="167"/>
      <c r="GF95" s="167"/>
      <c r="GG95" s="167"/>
      <c r="GH95" s="167"/>
      <c r="GI95" s="167"/>
      <c r="GJ95" s="167"/>
      <c r="GK95" s="167"/>
      <c r="GL95" s="167"/>
      <c r="GM95" s="167"/>
      <c r="GN95" s="167"/>
      <c r="GO95" s="167"/>
      <c r="GP95" s="167"/>
      <c r="GQ95" s="167"/>
      <c r="GR95" s="167"/>
      <c r="GS95" s="167"/>
      <c r="GT95" s="167"/>
      <c r="GU95" s="167"/>
      <c r="GV95" s="167"/>
      <c r="GW95" s="167"/>
      <c r="GX95" s="167"/>
      <c r="GY95" s="167"/>
      <c r="GZ95" s="167"/>
      <c r="HA95" s="167"/>
      <c r="HB95" s="167"/>
      <c r="HC95" s="167"/>
      <c r="HD95" s="167"/>
      <c r="HE95" s="167"/>
      <c r="HF95" s="167"/>
      <c r="HG95" s="167"/>
      <c r="HH95" s="167"/>
      <c r="HI95" s="167"/>
      <c r="HJ95" s="167"/>
      <c r="HK95" s="167"/>
      <c r="HL95" s="167"/>
      <c r="HM95" s="167"/>
      <c r="HN95" s="167"/>
      <c r="HO95" s="167"/>
      <c r="HP95" s="167"/>
      <c r="HQ95" s="167"/>
      <c r="HR95" s="167"/>
      <c r="HS95" s="167"/>
      <c r="HT95" s="167"/>
      <c r="HU95" s="167"/>
      <c r="HV95" s="167"/>
      <c r="HW95" s="167"/>
      <c r="HX95" s="167"/>
      <c r="HY95" s="167"/>
      <c r="HZ95" s="167"/>
      <c r="IA95" s="167"/>
      <c r="IB95" s="167"/>
      <c r="IC95" s="167"/>
      <c r="ID95" s="167"/>
    </row>
    <row r="96" spans="1:242" s="165" customFormat="1" ht="62.25" customHeight="1">
      <c r="A96" s="204"/>
      <c r="B96" s="204"/>
      <c r="C96" s="198" t="s">
        <v>116</v>
      </c>
      <c r="D96" s="290" t="s">
        <v>158</v>
      </c>
      <c r="E96" s="341">
        <v>44861</v>
      </c>
      <c r="F96" s="345">
        <v>44864</v>
      </c>
      <c r="G96" s="290"/>
      <c r="H96" s="343">
        <v>17.344000000000001</v>
      </c>
      <c r="I96" s="344"/>
      <c r="J96" s="343">
        <v>17.344000000000001</v>
      </c>
      <c r="K96" s="330" t="s">
        <v>262</v>
      </c>
      <c r="L96" s="400">
        <v>446857.09162999998</v>
      </c>
      <c r="M96" s="372">
        <v>46857.091630000003</v>
      </c>
      <c r="N96" s="372"/>
      <c r="O96" s="372"/>
      <c r="P96" s="372"/>
      <c r="Q96" s="372">
        <v>400000</v>
      </c>
      <c r="R96" s="372"/>
      <c r="S96" s="372"/>
      <c r="T96" s="372">
        <v>46857.091630000003</v>
      </c>
      <c r="U96" s="372"/>
      <c r="V96" s="372"/>
      <c r="W96" s="372"/>
      <c r="X96" s="372">
        <v>400000</v>
      </c>
      <c r="Y96" s="372"/>
      <c r="Z96" s="372"/>
      <c r="AA96" s="372">
        <v>446857.09162999998</v>
      </c>
      <c r="AB96" s="282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8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167"/>
      <c r="DH96" s="167"/>
      <c r="DI96" s="167"/>
      <c r="DJ96" s="167"/>
      <c r="DK96" s="167"/>
      <c r="DL96" s="167"/>
      <c r="DM96" s="167"/>
      <c r="DN96" s="167"/>
      <c r="DO96" s="167"/>
      <c r="DP96" s="167"/>
      <c r="DQ96" s="167"/>
      <c r="DR96" s="167"/>
      <c r="DS96" s="167"/>
      <c r="DT96" s="167"/>
      <c r="DU96" s="167"/>
      <c r="DV96" s="167"/>
      <c r="DW96" s="167"/>
      <c r="DX96" s="167"/>
      <c r="DY96" s="167"/>
      <c r="DZ96" s="167"/>
      <c r="EA96" s="167"/>
      <c r="EB96" s="167"/>
      <c r="EC96" s="167"/>
      <c r="ED96" s="169"/>
      <c r="EE96" s="167"/>
      <c r="EF96" s="169"/>
      <c r="EG96" s="167"/>
      <c r="EH96" s="167"/>
      <c r="EI96" s="167"/>
      <c r="EJ96" s="167"/>
      <c r="EK96" s="167"/>
      <c r="EL96" s="167"/>
      <c r="EM96" s="167"/>
      <c r="EN96" s="167"/>
      <c r="EO96" s="167"/>
      <c r="EP96" s="167"/>
      <c r="EQ96" s="167"/>
      <c r="ER96" s="167"/>
      <c r="ES96" s="167"/>
      <c r="ET96" s="167"/>
      <c r="EU96" s="167"/>
      <c r="EV96" s="167"/>
      <c r="EW96" s="167"/>
      <c r="EX96" s="167"/>
      <c r="EY96" s="167"/>
      <c r="EZ96" s="167"/>
      <c r="FA96" s="167"/>
      <c r="FB96" s="167"/>
      <c r="FC96" s="167"/>
      <c r="FD96" s="167"/>
      <c r="FE96" s="167"/>
      <c r="FF96" s="167"/>
      <c r="FG96" s="167"/>
      <c r="FH96" s="167"/>
      <c r="FI96" s="167"/>
      <c r="FJ96" s="167"/>
      <c r="FK96" s="167"/>
      <c r="FL96" s="167"/>
      <c r="FM96" s="167"/>
      <c r="FN96" s="167"/>
      <c r="FO96" s="167"/>
      <c r="FP96" s="167"/>
      <c r="FQ96" s="167"/>
      <c r="FR96" s="167"/>
      <c r="FS96" s="167"/>
      <c r="FT96" s="167"/>
      <c r="FU96" s="167"/>
      <c r="FV96" s="167"/>
      <c r="FW96" s="167"/>
      <c r="FX96" s="167"/>
      <c r="FY96" s="167"/>
      <c r="FZ96" s="167"/>
      <c r="GA96" s="167"/>
      <c r="GB96" s="167"/>
      <c r="GC96" s="167"/>
      <c r="GD96" s="167"/>
      <c r="GE96" s="167"/>
      <c r="GF96" s="167"/>
      <c r="GG96" s="167"/>
      <c r="GH96" s="167"/>
      <c r="GI96" s="167"/>
      <c r="GJ96" s="167"/>
      <c r="GK96" s="167"/>
      <c r="GL96" s="167"/>
      <c r="GM96" s="167"/>
      <c r="GN96" s="167"/>
      <c r="GO96" s="167"/>
      <c r="GP96" s="167"/>
      <c r="GQ96" s="167"/>
      <c r="GR96" s="167"/>
      <c r="GS96" s="167"/>
      <c r="GT96" s="167"/>
      <c r="GU96" s="167"/>
      <c r="GV96" s="167"/>
      <c r="GW96" s="167"/>
      <c r="GX96" s="167"/>
      <c r="GY96" s="167"/>
      <c r="GZ96" s="167"/>
      <c r="HA96" s="167"/>
      <c r="HB96" s="167"/>
      <c r="HC96" s="167"/>
      <c r="HD96" s="167"/>
      <c r="HE96" s="167"/>
      <c r="HF96" s="167"/>
      <c r="HG96" s="167"/>
      <c r="HH96" s="167"/>
      <c r="HI96" s="167"/>
      <c r="HJ96" s="167"/>
      <c r="HK96" s="167"/>
      <c r="HL96" s="167"/>
      <c r="HM96" s="167"/>
      <c r="HN96" s="167"/>
      <c r="HO96" s="167"/>
      <c r="HP96" s="167"/>
      <c r="HQ96" s="167"/>
      <c r="HR96" s="167"/>
      <c r="HS96" s="167"/>
      <c r="HT96" s="167"/>
      <c r="HU96" s="167"/>
      <c r="HV96" s="167"/>
      <c r="HW96" s="167"/>
      <c r="HX96" s="167"/>
      <c r="HY96" s="167"/>
      <c r="HZ96" s="167"/>
      <c r="IA96" s="167"/>
      <c r="IB96" s="167"/>
      <c r="IC96" s="167"/>
      <c r="ID96" s="167"/>
    </row>
    <row r="97" spans="1:238" s="165" customFormat="1" ht="62.25" customHeight="1">
      <c r="A97" s="204"/>
      <c r="B97" s="204"/>
      <c r="C97" s="198" t="s">
        <v>117</v>
      </c>
      <c r="D97" s="290" t="s">
        <v>165</v>
      </c>
      <c r="E97" s="341">
        <v>44904</v>
      </c>
      <c r="F97" s="345">
        <v>44902</v>
      </c>
      <c r="G97" s="290"/>
      <c r="H97" s="343">
        <v>5</v>
      </c>
      <c r="I97" s="344"/>
      <c r="J97" s="343">
        <v>5</v>
      </c>
      <c r="K97" s="307" t="s">
        <v>212</v>
      </c>
      <c r="L97" s="400">
        <v>71729.430420000004</v>
      </c>
      <c r="M97" s="372">
        <v>1164.63042</v>
      </c>
      <c r="N97" s="372"/>
      <c r="O97" s="372"/>
      <c r="P97" s="372">
        <v>70564.800000000003</v>
      </c>
      <c r="Q97" s="372"/>
      <c r="R97" s="372"/>
      <c r="S97" s="372"/>
      <c r="T97" s="372">
        <v>1164.63042</v>
      </c>
      <c r="U97" s="372"/>
      <c r="V97" s="372"/>
      <c r="W97" s="372">
        <v>70564.800000000003</v>
      </c>
      <c r="X97" s="372"/>
      <c r="Y97" s="372"/>
      <c r="Z97" s="372"/>
      <c r="AA97" s="372">
        <v>71729.430420000004</v>
      </c>
      <c r="AB97" s="282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8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  <c r="EC97" s="167"/>
      <c r="ED97" s="169"/>
      <c r="EE97" s="167"/>
      <c r="EF97" s="169"/>
      <c r="EG97" s="167"/>
      <c r="EH97" s="167"/>
      <c r="EI97" s="167"/>
      <c r="EJ97" s="167"/>
      <c r="EK97" s="167"/>
      <c r="EL97" s="167"/>
      <c r="EM97" s="167"/>
      <c r="EN97" s="167"/>
      <c r="EO97" s="167"/>
      <c r="EP97" s="167"/>
      <c r="EQ97" s="167"/>
      <c r="ER97" s="167"/>
      <c r="ES97" s="167"/>
      <c r="ET97" s="167"/>
      <c r="EU97" s="167"/>
      <c r="EV97" s="167"/>
      <c r="EW97" s="167"/>
      <c r="EX97" s="167"/>
      <c r="EY97" s="167"/>
      <c r="EZ97" s="167"/>
      <c r="FA97" s="167"/>
      <c r="FB97" s="167"/>
      <c r="FC97" s="167"/>
      <c r="FD97" s="167"/>
      <c r="FE97" s="167"/>
      <c r="FF97" s="167"/>
      <c r="FG97" s="167"/>
      <c r="FH97" s="167"/>
      <c r="FI97" s="167"/>
      <c r="FJ97" s="167"/>
      <c r="FK97" s="167"/>
      <c r="FL97" s="167"/>
      <c r="FM97" s="167"/>
      <c r="FN97" s="167"/>
      <c r="FO97" s="167"/>
      <c r="FP97" s="167"/>
      <c r="FQ97" s="167"/>
      <c r="FR97" s="167"/>
      <c r="FS97" s="167"/>
      <c r="FT97" s="167"/>
      <c r="FU97" s="167"/>
      <c r="FV97" s="167"/>
      <c r="FW97" s="167"/>
      <c r="FX97" s="167"/>
      <c r="FY97" s="167"/>
      <c r="FZ97" s="167"/>
      <c r="GA97" s="167"/>
      <c r="GB97" s="167"/>
      <c r="GC97" s="167"/>
      <c r="GD97" s="167"/>
      <c r="GE97" s="167"/>
      <c r="GF97" s="167"/>
      <c r="GG97" s="167"/>
      <c r="GH97" s="167"/>
      <c r="GI97" s="167"/>
      <c r="GJ97" s="167"/>
      <c r="GK97" s="167"/>
      <c r="GL97" s="167"/>
      <c r="GM97" s="167"/>
      <c r="GN97" s="167"/>
      <c r="GO97" s="167"/>
      <c r="GP97" s="167"/>
      <c r="GQ97" s="167"/>
      <c r="GR97" s="167"/>
      <c r="GS97" s="167"/>
      <c r="GT97" s="167"/>
      <c r="GU97" s="167"/>
      <c r="GV97" s="167"/>
      <c r="GW97" s="167"/>
      <c r="GX97" s="167"/>
      <c r="GY97" s="167"/>
      <c r="GZ97" s="167"/>
      <c r="HA97" s="167"/>
      <c r="HB97" s="167"/>
      <c r="HC97" s="167"/>
      <c r="HD97" s="167"/>
      <c r="HE97" s="167"/>
      <c r="HF97" s="167"/>
      <c r="HG97" s="167"/>
      <c r="HH97" s="167"/>
      <c r="HI97" s="167"/>
      <c r="HJ97" s="167"/>
      <c r="HK97" s="167"/>
      <c r="HL97" s="167"/>
      <c r="HM97" s="167"/>
      <c r="HN97" s="167"/>
      <c r="HO97" s="167"/>
      <c r="HP97" s="167"/>
      <c r="HQ97" s="167"/>
      <c r="HR97" s="167"/>
      <c r="HS97" s="167"/>
      <c r="HT97" s="167"/>
      <c r="HU97" s="167"/>
      <c r="HV97" s="167"/>
      <c r="HW97" s="167"/>
      <c r="HX97" s="167"/>
      <c r="HY97" s="167"/>
      <c r="HZ97" s="167"/>
      <c r="IA97" s="167"/>
      <c r="IB97" s="167"/>
      <c r="IC97" s="167"/>
      <c r="ID97" s="167"/>
    </row>
    <row r="98" spans="1:238" s="193" customFormat="1" ht="45">
      <c r="A98" s="204"/>
      <c r="B98" s="204"/>
      <c r="C98" s="198" t="s">
        <v>118</v>
      </c>
      <c r="D98" s="290" t="s">
        <v>158</v>
      </c>
      <c r="E98" s="341">
        <v>44847</v>
      </c>
      <c r="F98" s="345">
        <v>44847</v>
      </c>
      <c r="G98" s="290"/>
      <c r="H98" s="343">
        <v>1</v>
      </c>
      <c r="I98" s="344"/>
      <c r="J98" s="343">
        <v>1</v>
      </c>
      <c r="K98" s="300" t="s">
        <v>217</v>
      </c>
      <c r="L98" s="400">
        <v>26857.261920000001</v>
      </c>
      <c r="M98" s="372">
        <v>999.96191999999996</v>
      </c>
      <c r="N98" s="372"/>
      <c r="O98" s="372"/>
      <c r="P98" s="372">
        <v>25857.3</v>
      </c>
      <c r="Q98" s="372"/>
      <c r="R98" s="372"/>
      <c r="S98" s="372"/>
      <c r="T98" s="372">
        <v>999.96191999999996</v>
      </c>
      <c r="U98" s="372"/>
      <c r="V98" s="372"/>
      <c r="W98" s="372">
        <v>25857.3</v>
      </c>
      <c r="X98" s="372"/>
      <c r="Y98" s="372"/>
      <c r="Z98" s="372"/>
      <c r="AA98" s="372">
        <v>26857.261920000001</v>
      </c>
      <c r="AB98" s="282"/>
      <c r="AC98" s="165"/>
      <c r="AD98" s="165"/>
      <c r="AE98" s="165"/>
      <c r="AF98" s="165"/>
      <c r="AG98" s="165"/>
      <c r="AH98" s="165"/>
      <c r="AI98" s="165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94"/>
      <c r="BU98" s="194"/>
      <c r="BV98" s="194"/>
      <c r="BW98" s="19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5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  <c r="CW98" s="194"/>
      <c r="CX98" s="194"/>
      <c r="CY98" s="194"/>
      <c r="CZ98" s="194"/>
      <c r="DA98" s="194"/>
      <c r="DB98" s="194"/>
      <c r="DC98" s="194"/>
      <c r="DD98" s="194"/>
      <c r="DE98" s="194"/>
      <c r="DF98" s="194"/>
      <c r="DG98" s="194"/>
      <c r="DH98" s="194"/>
      <c r="DI98" s="194"/>
      <c r="DJ98" s="194"/>
      <c r="DK98" s="194"/>
      <c r="DL98" s="194"/>
      <c r="DM98" s="194"/>
      <c r="DN98" s="194"/>
      <c r="DO98" s="194"/>
      <c r="DP98" s="194"/>
      <c r="DQ98" s="194"/>
      <c r="DR98" s="194"/>
      <c r="DS98" s="194"/>
      <c r="DT98" s="194"/>
      <c r="DU98" s="194"/>
      <c r="DV98" s="194"/>
      <c r="DW98" s="194"/>
      <c r="DX98" s="194"/>
      <c r="DY98" s="194"/>
      <c r="DZ98" s="194"/>
      <c r="EA98" s="194"/>
      <c r="EB98" s="194"/>
      <c r="EC98" s="194"/>
      <c r="ED98" s="196"/>
      <c r="EE98" s="194"/>
      <c r="EF98" s="196"/>
      <c r="EG98" s="194"/>
      <c r="EH98" s="194"/>
      <c r="EI98" s="194"/>
      <c r="EJ98" s="194"/>
      <c r="EK98" s="194"/>
      <c r="EL98" s="194"/>
      <c r="EM98" s="194"/>
      <c r="EN98" s="194"/>
      <c r="EO98" s="194"/>
      <c r="EP98" s="194"/>
      <c r="EQ98" s="194"/>
      <c r="ER98" s="194"/>
      <c r="ES98" s="194"/>
      <c r="ET98" s="194"/>
      <c r="EU98" s="194"/>
      <c r="EV98" s="194"/>
      <c r="EW98" s="194"/>
      <c r="EX98" s="194"/>
      <c r="EY98" s="194"/>
      <c r="EZ98" s="194"/>
      <c r="FA98" s="194"/>
      <c r="FB98" s="194"/>
      <c r="FC98" s="194"/>
      <c r="FD98" s="194"/>
      <c r="FE98" s="194"/>
      <c r="FF98" s="194"/>
      <c r="FG98" s="194"/>
      <c r="FH98" s="194"/>
      <c r="FI98" s="194"/>
      <c r="FJ98" s="194"/>
      <c r="FK98" s="194"/>
      <c r="FL98" s="194"/>
      <c r="FM98" s="194"/>
      <c r="FN98" s="194"/>
      <c r="FO98" s="194"/>
      <c r="FP98" s="194"/>
      <c r="FQ98" s="194"/>
      <c r="FR98" s="194"/>
      <c r="FS98" s="194"/>
      <c r="FT98" s="194"/>
      <c r="FU98" s="194"/>
      <c r="FV98" s="194"/>
      <c r="FW98" s="194"/>
      <c r="FX98" s="194"/>
      <c r="FY98" s="194"/>
      <c r="FZ98" s="194"/>
      <c r="GA98" s="194"/>
      <c r="GB98" s="194"/>
      <c r="GC98" s="194"/>
      <c r="GD98" s="194"/>
      <c r="GE98" s="194"/>
      <c r="GF98" s="194"/>
      <c r="GG98" s="194"/>
      <c r="GH98" s="194"/>
      <c r="GI98" s="194"/>
      <c r="GJ98" s="194"/>
      <c r="GK98" s="194"/>
      <c r="GL98" s="194"/>
      <c r="GM98" s="194"/>
      <c r="GN98" s="194"/>
      <c r="GO98" s="194"/>
      <c r="GP98" s="194"/>
      <c r="GQ98" s="194"/>
      <c r="GR98" s="194"/>
      <c r="GS98" s="194"/>
      <c r="GT98" s="194"/>
      <c r="GU98" s="194"/>
      <c r="GV98" s="194"/>
      <c r="GW98" s="194"/>
      <c r="GX98" s="194"/>
      <c r="GY98" s="194"/>
      <c r="GZ98" s="194"/>
      <c r="HA98" s="194"/>
      <c r="HB98" s="194"/>
      <c r="HC98" s="194"/>
      <c r="HD98" s="194"/>
      <c r="HE98" s="194"/>
      <c r="HF98" s="194"/>
      <c r="HG98" s="194"/>
      <c r="HH98" s="194"/>
      <c r="HI98" s="194"/>
      <c r="HJ98" s="194"/>
      <c r="HK98" s="194"/>
      <c r="HL98" s="194"/>
      <c r="HM98" s="194"/>
      <c r="HN98" s="194"/>
      <c r="HO98" s="194"/>
      <c r="HP98" s="194"/>
      <c r="HQ98" s="194"/>
      <c r="HR98" s="194"/>
      <c r="HS98" s="194"/>
      <c r="HT98" s="194"/>
      <c r="HU98" s="194"/>
      <c r="HV98" s="194"/>
      <c r="HW98" s="194"/>
      <c r="HX98" s="194"/>
      <c r="HY98" s="194"/>
      <c r="HZ98" s="194"/>
      <c r="IA98" s="194"/>
      <c r="IB98" s="194"/>
      <c r="IC98" s="194"/>
      <c r="ID98" s="194"/>
    </row>
    <row r="99" spans="1:238" s="193" customFormat="1" ht="62.25" customHeight="1">
      <c r="A99" s="204"/>
      <c r="B99" s="204"/>
      <c r="C99" s="198" t="s">
        <v>119</v>
      </c>
      <c r="D99" s="290" t="s">
        <v>171</v>
      </c>
      <c r="E99" s="341">
        <v>44854</v>
      </c>
      <c r="F99" s="342">
        <v>44894</v>
      </c>
      <c r="G99" s="290"/>
      <c r="H99" s="343">
        <v>8</v>
      </c>
      <c r="I99" s="344"/>
      <c r="J99" s="343">
        <v>8.0431500000000007</v>
      </c>
      <c r="K99" s="298" t="s">
        <v>215</v>
      </c>
      <c r="L99" s="400">
        <v>332246.14340999996</v>
      </c>
      <c r="M99" s="372">
        <v>146.69472999999999</v>
      </c>
      <c r="N99" s="372"/>
      <c r="O99" s="372"/>
      <c r="P99" s="372">
        <v>332099.44867999997</v>
      </c>
      <c r="Q99" s="372"/>
      <c r="R99" s="372"/>
      <c r="S99" s="372"/>
      <c r="T99" s="372">
        <v>146.69472999999999</v>
      </c>
      <c r="U99" s="372"/>
      <c r="V99" s="372"/>
      <c r="W99" s="372">
        <v>332099.44867999997</v>
      </c>
      <c r="X99" s="372"/>
      <c r="Y99" s="372"/>
      <c r="Z99" s="372"/>
      <c r="AA99" s="372">
        <v>332246.14340999996</v>
      </c>
      <c r="AB99" s="282"/>
      <c r="AC99" s="165"/>
      <c r="AD99" s="165"/>
      <c r="AE99" s="165"/>
      <c r="AF99" s="165"/>
      <c r="AG99" s="165"/>
      <c r="AH99" s="165"/>
      <c r="AI99" s="165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5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  <c r="EC99" s="194"/>
      <c r="ED99" s="196"/>
      <c r="EE99" s="194"/>
      <c r="EF99" s="196"/>
      <c r="EG99" s="194"/>
      <c r="EH99" s="194"/>
      <c r="EI99" s="194"/>
      <c r="EJ99" s="194"/>
      <c r="EK99" s="194"/>
      <c r="EL99" s="194"/>
      <c r="EM99" s="194"/>
      <c r="EN99" s="194"/>
      <c r="EO99" s="194"/>
      <c r="EP99" s="194"/>
      <c r="EQ99" s="194"/>
      <c r="ER99" s="194"/>
      <c r="ES99" s="194"/>
      <c r="ET99" s="194"/>
      <c r="EU99" s="194"/>
      <c r="EV99" s="194"/>
      <c r="EW99" s="194"/>
      <c r="EX99" s="194"/>
      <c r="EY99" s="194"/>
      <c r="EZ99" s="194"/>
      <c r="FA99" s="194"/>
      <c r="FB99" s="194"/>
      <c r="FC99" s="194"/>
      <c r="FD99" s="194"/>
      <c r="FE99" s="194"/>
      <c r="FF99" s="194"/>
      <c r="FG99" s="194"/>
      <c r="FH99" s="194"/>
      <c r="FI99" s="194"/>
      <c r="FJ99" s="194"/>
      <c r="FK99" s="194"/>
      <c r="FL99" s="194"/>
      <c r="FM99" s="194"/>
      <c r="FN99" s="194"/>
      <c r="FO99" s="194"/>
      <c r="FP99" s="194"/>
      <c r="FQ99" s="194"/>
      <c r="FR99" s="194"/>
      <c r="FS99" s="194"/>
      <c r="FT99" s="194"/>
      <c r="FU99" s="194"/>
      <c r="FV99" s="194"/>
      <c r="FW99" s="194"/>
      <c r="FX99" s="194"/>
      <c r="FY99" s="194"/>
      <c r="FZ99" s="194"/>
      <c r="GA99" s="194"/>
      <c r="GB99" s="194"/>
      <c r="GC99" s="194"/>
      <c r="GD99" s="194"/>
      <c r="GE99" s="194"/>
      <c r="GF99" s="194"/>
      <c r="GG99" s="194"/>
      <c r="GH99" s="194"/>
      <c r="GI99" s="194"/>
      <c r="GJ99" s="194"/>
      <c r="GK99" s="194"/>
      <c r="GL99" s="194"/>
      <c r="GM99" s="194"/>
      <c r="GN99" s="194"/>
      <c r="GO99" s="194"/>
      <c r="GP99" s="194"/>
      <c r="GQ99" s="194"/>
      <c r="GR99" s="194"/>
      <c r="GS99" s="194"/>
      <c r="GT99" s="194"/>
      <c r="GU99" s="194"/>
      <c r="GV99" s="194"/>
      <c r="GW99" s="194"/>
      <c r="GX99" s="194"/>
      <c r="GY99" s="194"/>
      <c r="GZ99" s="194"/>
      <c r="HA99" s="194"/>
      <c r="HB99" s="194"/>
      <c r="HC99" s="194"/>
      <c r="HD99" s="194"/>
      <c r="HE99" s="194"/>
      <c r="HF99" s="194"/>
      <c r="HG99" s="194"/>
      <c r="HH99" s="194"/>
      <c r="HI99" s="194"/>
      <c r="HJ99" s="194"/>
      <c r="HK99" s="194"/>
      <c r="HL99" s="194"/>
      <c r="HM99" s="194"/>
      <c r="HN99" s="194"/>
      <c r="HO99" s="194"/>
      <c r="HP99" s="194"/>
      <c r="HQ99" s="194"/>
      <c r="HR99" s="194"/>
      <c r="HS99" s="194"/>
      <c r="HT99" s="194"/>
      <c r="HU99" s="194"/>
      <c r="HV99" s="194"/>
      <c r="HW99" s="194"/>
      <c r="HX99" s="194"/>
      <c r="HY99" s="194"/>
      <c r="HZ99" s="194"/>
      <c r="IA99" s="194"/>
      <c r="IB99" s="194"/>
      <c r="IC99" s="194"/>
      <c r="ID99" s="194"/>
    </row>
    <row r="100" spans="1:238" s="193" customFormat="1" ht="62.25" customHeight="1">
      <c r="A100" s="204"/>
      <c r="B100" s="204"/>
      <c r="C100" s="198" t="s">
        <v>120</v>
      </c>
      <c r="D100" s="290" t="s">
        <v>171</v>
      </c>
      <c r="E100" s="345">
        <v>44862</v>
      </c>
      <c r="F100" s="345">
        <v>44861</v>
      </c>
      <c r="G100" s="290"/>
      <c r="H100" s="343">
        <v>8</v>
      </c>
      <c r="I100" s="344"/>
      <c r="J100" s="343">
        <v>8</v>
      </c>
      <c r="K100" s="330" t="s">
        <v>263</v>
      </c>
      <c r="L100" s="400">
        <v>228933.00727999999</v>
      </c>
      <c r="M100" s="368">
        <v>151.26087999999999</v>
      </c>
      <c r="N100" s="372"/>
      <c r="O100" s="368"/>
      <c r="P100" s="368">
        <v>228781.7464</v>
      </c>
      <c r="Q100" s="372"/>
      <c r="R100" s="372"/>
      <c r="S100" s="372"/>
      <c r="T100" s="372">
        <v>151.26087999999999</v>
      </c>
      <c r="U100" s="372"/>
      <c r="V100" s="372"/>
      <c r="W100" s="372">
        <v>228781.7464</v>
      </c>
      <c r="X100" s="372"/>
      <c r="Y100" s="372"/>
      <c r="Z100" s="372"/>
      <c r="AA100" s="372">
        <v>228933.00727999999</v>
      </c>
      <c r="AB100" s="282"/>
      <c r="AC100" s="165"/>
      <c r="AD100" s="165"/>
      <c r="AE100" s="165"/>
      <c r="AF100" s="165"/>
      <c r="AG100" s="165"/>
      <c r="AH100" s="165"/>
      <c r="AI100" s="165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5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  <c r="CW100" s="194"/>
      <c r="CX100" s="194"/>
      <c r="CY100" s="194"/>
      <c r="CZ100" s="194"/>
      <c r="DA100" s="194"/>
      <c r="DB100" s="194"/>
      <c r="DC100" s="194"/>
      <c r="DD100" s="194"/>
      <c r="DE100" s="194"/>
      <c r="DF100" s="194"/>
      <c r="DG100" s="194"/>
      <c r="DH100" s="194"/>
      <c r="DI100" s="194"/>
      <c r="DJ100" s="194"/>
      <c r="DK100" s="194"/>
      <c r="DL100" s="194"/>
      <c r="DM100" s="194"/>
      <c r="DN100" s="194"/>
      <c r="DO100" s="194"/>
      <c r="DP100" s="194"/>
      <c r="DQ100" s="194"/>
      <c r="DR100" s="194"/>
      <c r="DS100" s="194"/>
      <c r="DT100" s="194"/>
      <c r="DU100" s="194"/>
      <c r="DV100" s="194"/>
      <c r="DW100" s="194"/>
      <c r="DX100" s="194"/>
      <c r="DY100" s="194"/>
      <c r="DZ100" s="194"/>
      <c r="EA100" s="194"/>
      <c r="EB100" s="194"/>
      <c r="EC100" s="194"/>
      <c r="ED100" s="196"/>
      <c r="EE100" s="194"/>
      <c r="EF100" s="196"/>
      <c r="EG100" s="194"/>
      <c r="EH100" s="194"/>
      <c r="EI100" s="194"/>
      <c r="EJ100" s="194"/>
      <c r="EK100" s="194"/>
      <c r="EL100" s="194"/>
      <c r="EM100" s="194"/>
      <c r="EN100" s="194"/>
      <c r="EO100" s="194"/>
      <c r="EP100" s="194"/>
      <c r="EQ100" s="194"/>
      <c r="ER100" s="194"/>
      <c r="ES100" s="194"/>
      <c r="ET100" s="194"/>
      <c r="EU100" s="194"/>
      <c r="EV100" s="194"/>
      <c r="EW100" s="194"/>
      <c r="EX100" s="194"/>
      <c r="EY100" s="194"/>
      <c r="EZ100" s="194"/>
      <c r="FA100" s="194"/>
      <c r="FB100" s="194"/>
      <c r="FC100" s="194"/>
      <c r="FD100" s="194"/>
      <c r="FE100" s="194"/>
      <c r="FF100" s="194"/>
      <c r="FG100" s="194"/>
      <c r="FH100" s="194"/>
      <c r="FI100" s="194"/>
      <c r="FJ100" s="194"/>
      <c r="FK100" s="194"/>
      <c r="FL100" s="194"/>
      <c r="FM100" s="194"/>
      <c r="FN100" s="194"/>
      <c r="FO100" s="194"/>
      <c r="FP100" s="194"/>
      <c r="FQ100" s="194"/>
      <c r="FR100" s="194"/>
      <c r="FS100" s="194"/>
      <c r="FT100" s="194"/>
      <c r="FU100" s="194"/>
      <c r="FV100" s="194"/>
      <c r="FW100" s="194"/>
      <c r="FX100" s="194"/>
      <c r="FY100" s="194"/>
      <c r="FZ100" s="194"/>
      <c r="GA100" s="194"/>
      <c r="GB100" s="194"/>
      <c r="GC100" s="194"/>
      <c r="GD100" s="194"/>
      <c r="GE100" s="194"/>
      <c r="GF100" s="194"/>
      <c r="GG100" s="194"/>
      <c r="GH100" s="194"/>
      <c r="GI100" s="194"/>
      <c r="GJ100" s="194"/>
      <c r="GK100" s="194"/>
      <c r="GL100" s="194"/>
      <c r="GM100" s="194"/>
      <c r="GN100" s="194"/>
      <c r="GO100" s="194"/>
      <c r="GP100" s="194"/>
      <c r="GQ100" s="194"/>
      <c r="GR100" s="194"/>
      <c r="GS100" s="194"/>
      <c r="GT100" s="194"/>
      <c r="GU100" s="194"/>
      <c r="GV100" s="194"/>
      <c r="GW100" s="194"/>
      <c r="GX100" s="194"/>
      <c r="GY100" s="194"/>
      <c r="GZ100" s="194"/>
      <c r="HA100" s="194"/>
      <c r="HB100" s="194"/>
      <c r="HC100" s="194"/>
      <c r="HD100" s="194"/>
      <c r="HE100" s="194"/>
      <c r="HF100" s="194"/>
      <c r="HG100" s="194"/>
      <c r="HH100" s="194"/>
      <c r="HI100" s="194"/>
      <c r="HJ100" s="194"/>
      <c r="HK100" s="194"/>
      <c r="HL100" s="194"/>
      <c r="HM100" s="194"/>
      <c r="HN100" s="194"/>
      <c r="HO100" s="194"/>
      <c r="HP100" s="194"/>
      <c r="HQ100" s="194"/>
      <c r="HR100" s="194"/>
      <c r="HS100" s="194"/>
      <c r="HT100" s="194"/>
      <c r="HU100" s="194"/>
      <c r="HV100" s="194"/>
      <c r="HW100" s="194"/>
      <c r="HX100" s="194"/>
      <c r="HY100" s="194"/>
      <c r="HZ100" s="194"/>
      <c r="IA100" s="194"/>
      <c r="IB100" s="194"/>
      <c r="IC100" s="194"/>
      <c r="ID100" s="194"/>
    </row>
    <row r="101" spans="1:238" s="193" customFormat="1" ht="45">
      <c r="A101" s="204"/>
      <c r="B101" s="204"/>
      <c r="C101" s="198" t="s">
        <v>120</v>
      </c>
      <c r="D101" s="290" t="s">
        <v>171</v>
      </c>
      <c r="E101" s="345">
        <v>44862</v>
      </c>
      <c r="F101" s="342">
        <v>44920</v>
      </c>
      <c r="G101" s="290"/>
      <c r="H101" s="343">
        <v>7</v>
      </c>
      <c r="I101" s="344"/>
      <c r="J101" s="343">
        <v>0.6</v>
      </c>
      <c r="K101" s="298" t="s">
        <v>216</v>
      </c>
      <c r="L101" s="400">
        <v>182355.92032999999</v>
      </c>
      <c r="M101" s="368">
        <v>69797.010989999995</v>
      </c>
      <c r="N101" s="372"/>
      <c r="O101" s="368"/>
      <c r="P101" s="368">
        <v>112558.90934</v>
      </c>
      <c r="Q101" s="372"/>
      <c r="R101" s="372"/>
      <c r="S101" s="372"/>
      <c r="T101" s="372">
        <v>8657.1809100000009</v>
      </c>
      <c r="U101" s="372"/>
      <c r="V101" s="372"/>
      <c r="W101" s="372">
        <v>112558.90934</v>
      </c>
      <c r="X101" s="372"/>
      <c r="Y101" s="372"/>
      <c r="Z101" s="372"/>
      <c r="AA101" s="372">
        <v>121216.09024999999</v>
      </c>
      <c r="AB101" s="282"/>
      <c r="AC101" s="165"/>
      <c r="AD101" s="165"/>
      <c r="AE101" s="165"/>
      <c r="AF101" s="165"/>
      <c r="AG101" s="165"/>
      <c r="AH101" s="165"/>
      <c r="AI101" s="165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5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  <c r="CW101" s="194"/>
      <c r="CX101" s="194"/>
      <c r="CY101" s="194"/>
      <c r="CZ101" s="194"/>
      <c r="DA101" s="194"/>
      <c r="DB101" s="194"/>
      <c r="DC101" s="194"/>
      <c r="DD101" s="194"/>
      <c r="DE101" s="194"/>
      <c r="DF101" s="194"/>
      <c r="DG101" s="194"/>
      <c r="DH101" s="194"/>
      <c r="DI101" s="194"/>
      <c r="DJ101" s="194"/>
      <c r="DK101" s="194"/>
      <c r="DL101" s="194"/>
      <c r="DM101" s="194"/>
      <c r="DN101" s="194"/>
      <c r="DO101" s="194"/>
      <c r="DP101" s="194"/>
      <c r="DQ101" s="194"/>
      <c r="DR101" s="194"/>
      <c r="DS101" s="194"/>
      <c r="DT101" s="194"/>
      <c r="DU101" s="194"/>
      <c r="DV101" s="194"/>
      <c r="DW101" s="194"/>
      <c r="DX101" s="194"/>
      <c r="DY101" s="194"/>
      <c r="DZ101" s="194"/>
      <c r="EA101" s="194"/>
      <c r="EB101" s="194"/>
      <c r="EC101" s="194"/>
      <c r="ED101" s="196"/>
      <c r="EE101" s="194"/>
      <c r="EF101" s="196"/>
      <c r="EG101" s="194"/>
      <c r="EH101" s="194"/>
      <c r="EI101" s="194"/>
      <c r="EJ101" s="194"/>
      <c r="EK101" s="194"/>
      <c r="EL101" s="194"/>
      <c r="EM101" s="194"/>
      <c r="EN101" s="194"/>
      <c r="EO101" s="194"/>
      <c r="EP101" s="194"/>
      <c r="EQ101" s="194"/>
      <c r="ER101" s="194"/>
      <c r="ES101" s="194"/>
      <c r="ET101" s="194"/>
      <c r="EU101" s="194"/>
      <c r="EV101" s="194"/>
      <c r="EW101" s="194"/>
      <c r="EX101" s="194"/>
      <c r="EY101" s="194"/>
      <c r="EZ101" s="194"/>
      <c r="FA101" s="194"/>
      <c r="FB101" s="194"/>
      <c r="FC101" s="194"/>
      <c r="FD101" s="194"/>
      <c r="FE101" s="194"/>
      <c r="FF101" s="194"/>
      <c r="FG101" s="194"/>
      <c r="FH101" s="194"/>
      <c r="FI101" s="194"/>
      <c r="FJ101" s="194"/>
      <c r="FK101" s="194"/>
      <c r="FL101" s="194"/>
      <c r="FM101" s="194"/>
      <c r="FN101" s="194"/>
      <c r="FO101" s="194"/>
      <c r="FP101" s="194"/>
      <c r="FQ101" s="194"/>
      <c r="FR101" s="194"/>
      <c r="FS101" s="194"/>
      <c r="FT101" s="194"/>
      <c r="FU101" s="194"/>
      <c r="FV101" s="194"/>
      <c r="FW101" s="194"/>
      <c r="FX101" s="194"/>
      <c r="FY101" s="194"/>
      <c r="FZ101" s="194"/>
      <c r="GA101" s="194"/>
      <c r="GB101" s="194"/>
      <c r="GC101" s="194"/>
      <c r="GD101" s="194"/>
      <c r="GE101" s="194"/>
      <c r="GF101" s="194"/>
      <c r="GG101" s="194"/>
      <c r="GH101" s="194"/>
      <c r="GI101" s="194"/>
      <c r="GJ101" s="194"/>
      <c r="GK101" s="194"/>
      <c r="GL101" s="194"/>
      <c r="GM101" s="194"/>
      <c r="GN101" s="194"/>
      <c r="GO101" s="194"/>
      <c r="GP101" s="194"/>
      <c r="GQ101" s="194"/>
      <c r="GR101" s="194"/>
      <c r="GS101" s="194"/>
      <c r="GT101" s="194"/>
      <c r="GU101" s="194"/>
      <c r="GV101" s="194"/>
      <c r="GW101" s="194"/>
      <c r="GX101" s="194"/>
      <c r="GY101" s="194"/>
      <c r="GZ101" s="194"/>
      <c r="HA101" s="194"/>
      <c r="HB101" s="194"/>
      <c r="HC101" s="194"/>
      <c r="HD101" s="194"/>
      <c r="HE101" s="194"/>
      <c r="HF101" s="194"/>
      <c r="HG101" s="194"/>
      <c r="HH101" s="194"/>
      <c r="HI101" s="194"/>
      <c r="HJ101" s="194"/>
      <c r="HK101" s="194"/>
      <c r="HL101" s="194"/>
      <c r="HM101" s="194"/>
      <c r="HN101" s="194"/>
      <c r="HO101" s="194"/>
      <c r="HP101" s="194"/>
      <c r="HQ101" s="194"/>
      <c r="HR101" s="194"/>
      <c r="HS101" s="194"/>
      <c r="HT101" s="194"/>
      <c r="HU101" s="194"/>
      <c r="HV101" s="194"/>
      <c r="HW101" s="194"/>
      <c r="HX101" s="194"/>
      <c r="HY101" s="194"/>
      <c r="HZ101" s="194"/>
      <c r="IA101" s="194"/>
      <c r="IB101" s="194"/>
      <c r="IC101" s="194"/>
      <c r="ID101" s="194"/>
    </row>
    <row r="102" spans="1:238" s="193" customFormat="1" ht="62.25" customHeight="1">
      <c r="A102" s="204"/>
      <c r="B102" s="204"/>
      <c r="C102" s="198" t="s">
        <v>121</v>
      </c>
      <c r="D102" s="290" t="s">
        <v>171</v>
      </c>
      <c r="E102" s="345">
        <v>44862</v>
      </c>
      <c r="F102" s="345">
        <v>44862</v>
      </c>
      <c r="G102" s="290"/>
      <c r="H102" s="343">
        <v>7</v>
      </c>
      <c r="I102" s="344"/>
      <c r="J102" s="343">
        <v>7</v>
      </c>
      <c r="K102" s="298" t="s">
        <v>215</v>
      </c>
      <c r="L102" s="400">
        <v>215340.25616000002</v>
      </c>
      <c r="M102" s="368">
        <v>1827.9605799999999</v>
      </c>
      <c r="N102" s="372"/>
      <c r="O102" s="368"/>
      <c r="P102" s="368">
        <v>213512.29558000001</v>
      </c>
      <c r="Q102" s="372"/>
      <c r="R102" s="372"/>
      <c r="S102" s="372"/>
      <c r="T102" s="372">
        <v>1827.9605799999999</v>
      </c>
      <c r="U102" s="372"/>
      <c r="V102" s="372"/>
      <c r="W102" s="372">
        <v>213512.29558000001</v>
      </c>
      <c r="X102" s="372"/>
      <c r="Y102" s="372"/>
      <c r="Z102" s="372"/>
      <c r="AA102" s="372">
        <v>215340.25616000002</v>
      </c>
      <c r="AB102" s="282"/>
      <c r="AC102" s="165"/>
      <c r="AD102" s="165"/>
      <c r="AE102" s="165"/>
      <c r="AF102" s="165"/>
      <c r="AG102" s="165"/>
      <c r="AH102" s="165"/>
      <c r="AI102" s="165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5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  <c r="CU102" s="194"/>
      <c r="CV102" s="194"/>
      <c r="CW102" s="194"/>
      <c r="CX102" s="194"/>
      <c r="CY102" s="194"/>
      <c r="CZ102" s="194"/>
      <c r="DA102" s="194"/>
      <c r="DB102" s="194"/>
      <c r="DC102" s="194"/>
      <c r="DD102" s="194"/>
      <c r="DE102" s="194"/>
      <c r="DF102" s="194"/>
      <c r="DG102" s="194"/>
      <c r="DH102" s="194"/>
      <c r="DI102" s="194"/>
      <c r="DJ102" s="194"/>
      <c r="DK102" s="194"/>
      <c r="DL102" s="194"/>
      <c r="DM102" s="194"/>
      <c r="DN102" s="194"/>
      <c r="DO102" s="194"/>
      <c r="DP102" s="194"/>
      <c r="DQ102" s="194"/>
      <c r="DR102" s="194"/>
      <c r="DS102" s="194"/>
      <c r="DT102" s="194"/>
      <c r="DU102" s="194"/>
      <c r="DV102" s="194"/>
      <c r="DW102" s="194"/>
      <c r="DX102" s="194"/>
      <c r="DY102" s="194"/>
      <c r="DZ102" s="194"/>
      <c r="EA102" s="194"/>
      <c r="EB102" s="194"/>
      <c r="EC102" s="194"/>
      <c r="ED102" s="196"/>
      <c r="EE102" s="194"/>
      <c r="EF102" s="196"/>
      <c r="EG102" s="194"/>
      <c r="EH102" s="194"/>
      <c r="EI102" s="194"/>
      <c r="EJ102" s="194"/>
      <c r="EK102" s="194"/>
      <c r="EL102" s="194"/>
      <c r="EM102" s="194"/>
      <c r="EN102" s="194"/>
      <c r="EO102" s="194"/>
      <c r="EP102" s="194"/>
      <c r="EQ102" s="194"/>
      <c r="ER102" s="194"/>
      <c r="ES102" s="194"/>
      <c r="ET102" s="194"/>
      <c r="EU102" s="194"/>
      <c r="EV102" s="194"/>
      <c r="EW102" s="194"/>
      <c r="EX102" s="194"/>
      <c r="EY102" s="194"/>
      <c r="EZ102" s="194"/>
      <c r="FA102" s="194"/>
      <c r="FB102" s="194"/>
      <c r="FC102" s="194"/>
      <c r="FD102" s="194"/>
      <c r="FE102" s="194"/>
      <c r="FF102" s="194"/>
      <c r="FG102" s="194"/>
      <c r="FH102" s="194"/>
      <c r="FI102" s="194"/>
      <c r="FJ102" s="194"/>
      <c r="FK102" s="194"/>
      <c r="FL102" s="194"/>
      <c r="FM102" s="194"/>
      <c r="FN102" s="194"/>
      <c r="FO102" s="194"/>
      <c r="FP102" s="194"/>
      <c r="FQ102" s="194"/>
      <c r="FR102" s="194"/>
      <c r="FS102" s="194"/>
      <c r="FT102" s="194"/>
      <c r="FU102" s="194"/>
      <c r="FV102" s="194"/>
      <c r="FW102" s="194"/>
      <c r="FX102" s="194"/>
      <c r="FY102" s="194"/>
      <c r="FZ102" s="194"/>
      <c r="GA102" s="194"/>
      <c r="GB102" s="194"/>
      <c r="GC102" s="194"/>
      <c r="GD102" s="194"/>
      <c r="GE102" s="194"/>
      <c r="GF102" s="194"/>
      <c r="GG102" s="194"/>
      <c r="GH102" s="194"/>
      <c r="GI102" s="194"/>
      <c r="GJ102" s="194"/>
      <c r="GK102" s="194"/>
      <c r="GL102" s="194"/>
      <c r="GM102" s="194"/>
      <c r="GN102" s="194"/>
      <c r="GO102" s="194"/>
      <c r="GP102" s="194"/>
      <c r="GQ102" s="194"/>
      <c r="GR102" s="194"/>
      <c r="GS102" s="194"/>
      <c r="GT102" s="194"/>
      <c r="GU102" s="194"/>
      <c r="GV102" s="194"/>
      <c r="GW102" s="194"/>
      <c r="GX102" s="194"/>
      <c r="GY102" s="194"/>
      <c r="GZ102" s="194"/>
      <c r="HA102" s="194"/>
      <c r="HB102" s="194"/>
      <c r="HC102" s="194"/>
      <c r="HD102" s="194"/>
      <c r="HE102" s="194"/>
      <c r="HF102" s="194"/>
      <c r="HG102" s="194"/>
      <c r="HH102" s="194"/>
      <c r="HI102" s="194"/>
      <c r="HJ102" s="194"/>
      <c r="HK102" s="194"/>
      <c r="HL102" s="194"/>
      <c r="HM102" s="194"/>
      <c r="HN102" s="194"/>
      <c r="HO102" s="194"/>
      <c r="HP102" s="194"/>
      <c r="HQ102" s="194"/>
      <c r="HR102" s="194"/>
      <c r="HS102" s="194"/>
      <c r="HT102" s="194"/>
      <c r="HU102" s="194"/>
      <c r="HV102" s="194"/>
      <c r="HW102" s="194"/>
      <c r="HX102" s="194"/>
      <c r="HY102" s="194"/>
      <c r="HZ102" s="194"/>
      <c r="IA102" s="194"/>
      <c r="IB102" s="194"/>
      <c r="IC102" s="194"/>
      <c r="ID102" s="194"/>
    </row>
    <row r="103" spans="1:238" s="165" customFormat="1" ht="62.25" customHeight="1">
      <c r="A103" s="204"/>
      <c r="B103" s="204"/>
      <c r="C103" s="198" t="s">
        <v>122</v>
      </c>
      <c r="D103" s="346" t="s">
        <v>171</v>
      </c>
      <c r="E103" s="341">
        <v>44833</v>
      </c>
      <c r="F103" s="345">
        <v>44832</v>
      </c>
      <c r="G103" s="346"/>
      <c r="H103" s="339">
        <v>2</v>
      </c>
      <c r="I103" s="347"/>
      <c r="J103" s="343">
        <v>2</v>
      </c>
      <c r="K103" s="298" t="s">
        <v>215</v>
      </c>
      <c r="L103" s="366">
        <v>57910.11032</v>
      </c>
      <c r="M103" s="401">
        <v>2910.1103199999998</v>
      </c>
      <c r="N103" s="401"/>
      <c r="O103" s="401"/>
      <c r="P103" s="401"/>
      <c r="Q103" s="401">
        <v>55000</v>
      </c>
      <c r="R103" s="401"/>
      <c r="S103" s="401"/>
      <c r="T103" s="372">
        <v>2910.1103199999998</v>
      </c>
      <c r="U103" s="372"/>
      <c r="V103" s="372"/>
      <c r="W103" s="372"/>
      <c r="X103" s="372">
        <v>55000</v>
      </c>
      <c r="Y103" s="372"/>
      <c r="Z103" s="372"/>
      <c r="AA103" s="372">
        <v>57910.11032</v>
      </c>
      <c r="AB103" s="282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8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  <c r="EC103" s="167"/>
      <c r="ED103" s="169"/>
      <c r="EE103" s="167"/>
      <c r="EF103" s="169"/>
      <c r="EG103" s="167"/>
      <c r="EH103" s="167"/>
      <c r="EI103" s="167"/>
      <c r="EJ103" s="167"/>
      <c r="EK103" s="167"/>
      <c r="EL103" s="167"/>
      <c r="EM103" s="167"/>
      <c r="EN103" s="167"/>
      <c r="EO103" s="167"/>
      <c r="EP103" s="167"/>
      <c r="EQ103" s="167"/>
      <c r="ER103" s="167"/>
      <c r="ES103" s="167"/>
      <c r="ET103" s="167"/>
      <c r="EU103" s="167"/>
      <c r="EV103" s="167"/>
      <c r="EW103" s="167"/>
      <c r="EX103" s="167"/>
      <c r="EY103" s="167"/>
      <c r="EZ103" s="167"/>
      <c r="FA103" s="167"/>
      <c r="FB103" s="167"/>
      <c r="FC103" s="167"/>
      <c r="FD103" s="167"/>
      <c r="FE103" s="167"/>
      <c r="FF103" s="167"/>
      <c r="FG103" s="167"/>
      <c r="FH103" s="167"/>
      <c r="FI103" s="167"/>
      <c r="FJ103" s="167"/>
      <c r="FK103" s="167"/>
      <c r="FL103" s="167"/>
      <c r="FM103" s="167"/>
      <c r="FN103" s="167"/>
      <c r="FO103" s="167"/>
      <c r="FP103" s="167"/>
      <c r="FQ103" s="167"/>
      <c r="FR103" s="167"/>
      <c r="FS103" s="167"/>
      <c r="FT103" s="167"/>
      <c r="FU103" s="167"/>
      <c r="FV103" s="167"/>
      <c r="FW103" s="167"/>
      <c r="FX103" s="167"/>
      <c r="FY103" s="167"/>
      <c r="FZ103" s="167"/>
      <c r="GA103" s="167"/>
      <c r="GB103" s="167"/>
      <c r="GC103" s="167"/>
      <c r="GD103" s="167"/>
      <c r="GE103" s="167"/>
      <c r="GF103" s="167"/>
      <c r="GG103" s="167"/>
      <c r="GH103" s="167"/>
      <c r="GI103" s="167"/>
      <c r="GJ103" s="167"/>
      <c r="GK103" s="167"/>
      <c r="GL103" s="167"/>
      <c r="GM103" s="167"/>
      <c r="GN103" s="167"/>
      <c r="GO103" s="167"/>
      <c r="GP103" s="167"/>
      <c r="GQ103" s="167"/>
      <c r="GR103" s="167"/>
      <c r="GS103" s="167"/>
      <c r="GT103" s="167"/>
      <c r="GU103" s="167"/>
      <c r="GV103" s="167"/>
      <c r="GW103" s="167"/>
      <c r="GX103" s="167"/>
      <c r="GY103" s="167"/>
      <c r="GZ103" s="167"/>
      <c r="HA103" s="167"/>
      <c r="HB103" s="167"/>
      <c r="HC103" s="167"/>
      <c r="HD103" s="167"/>
      <c r="HE103" s="167"/>
      <c r="HF103" s="167"/>
      <c r="HG103" s="167"/>
      <c r="HH103" s="167"/>
      <c r="HI103" s="167"/>
      <c r="HJ103" s="167"/>
      <c r="HK103" s="167"/>
      <c r="HL103" s="167"/>
      <c r="HM103" s="167"/>
      <c r="HN103" s="167"/>
      <c r="HO103" s="167"/>
      <c r="HP103" s="167"/>
      <c r="HQ103" s="167"/>
      <c r="HR103" s="167"/>
      <c r="HS103" s="167"/>
      <c r="HT103" s="167"/>
      <c r="HU103" s="167"/>
      <c r="HV103" s="167"/>
      <c r="HW103" s="167"/>
      <c r="HX103" s="167"/>
      <c r="HY103" s="167"/>
      <c r="HZ103" s="167"/>
      <c r="IA103" s="167"/>
      <c r="IB103" s="167"/>
      <c r="IC103" s="167"/>
      <c r="ID103" s="167"/>
    </row>
    <row r="104" spans="1:238" s="193" customFormat="1" ht="60">
      <c r="A104" s="204"/>
      <c r="B104" s="204"/>
      <c r="C104" s="198" t="s">
        <v>123</v>
      </c>
      <c r="D104" s="348" t="s">
        <v>232</v>
      </c>
      <c r="E104" s="341">
        <v>44866</v>
      </c>
      <c r="F104" s="345">
        <v>44925</v>
      </c>
      <c r="G104" s="348"/>
      <c r="H104" s="339">
        <v>7.75</v>
      </c>
      <c r="I104" s="349"/>
      <c r="J104" s="343">
        <v>7.7489299999999997</v>
      </c>
      <c r="K104" s="307" t="s">
        <v>242</v>
      </c>
      <c r="L104" s="400">
        <f>SUM(M104:S104)</f>
        <v>304560.39741999999</v>
      </c>
      <c r="M104" s="401">
        <v>13193.276</v>
      </c>
      <c r="N104" s="401">
        <v>23128.32142</v>
      </c>
      <c r="O104" s="401"/>
      <c r="P104" s="401">
        <v>268238.8</v>
      </c>
      <c r="Q104" s="401"/>
      <c r="R104" s="401"/>
      <c r="S104" s="401"/>
      <c r="T104" s="372">
        <v>13193.276</v>
      </c>
      <c r="U104" s="372">
        <v>23128.32142</v>
      </c>
      <c r="V104" s="372"/>
      <c r="W104" s="372">
        <v>268238.8</v>
      </c>
      <c r="X104" s="372"/>
      <c r="Y104" s="372"/>
      <c r="Z104" s="372"/>
      <c r="AA104" s="372">
        <v>304560.39741999999</v>
      </c>
      <c r="AB104" s="282"/>
      <c r="AC104" s="165"/>
      <c r="AD104" s="165"/>
      <c r="AE104" s="165"/>
      <c r="AF104" s="165"/>
      <c r="AG104" s="165"/>
      <c r="AH104" s="165"/>
      <c r="AI104" s="165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94"/>
      <c r="BU104" s="194"/>
      <c r="BV104" s="194"/>
      <c r="BW104" s="194"/>
      <c r="BX104" s="194"/>
      <c r="BY104" s="194"/>
      <c r="BZ104" s="194"/>
      <c r="CA104" s="194"/>
      <c r="CB104" s="194"/>
      <c r="CC104" s="194"/>
      <c r="CD104" s="194"/>
      <c r="CE104" s="194"/>
      <c r="CF104" s="194"/>
      <c r="CG104" s="194"/>
      <c r="CH104" s="194"/>
      <c r="CI104" s="195"/>
      <c r="CJ104" s="194"/>
      <c r="CK104" s="194"/>
      <c r="CL104" s="194"/>
      <c r="CM104" s="194"/>
      <c r="CN104" s="194"/>
      <c r="CO104" s="194"/>
      <c r="CP104" s="194"/>
      <c r="CQ104" s="194"/>
      <c r="CR104" s="194"/>
      <c r="CS104" s="194"/>
      <c r="CT104" s="194"/>
      <c r="CU104" s="194"/>
      <c r="CV104" s="194"/>
      <c r="CW104" s="194"/>
      <c r="CX104" s="194"/>
      <c r="CY104" s="194"/>
      <c r="CZ104" s="194"/>
      <c r="DA104" s="194"/>
      <c r="DB104" s="194"/>
      <c r="DC104" s="194"/>
      <c r="DD104" s="194"/>
      <c r="DE104" s="194"/>
      <c r="DF104" s="194"/>
      <c r="DG104" s="194"/>
      <c r="DH104" s="194"/>
      <c r="DI104" s="194"/>
      <c r="DJ104" s="194"/>
      <c r="DK104" s="194"/>
      <c r="DL104" s="194"/>
      <c r="DM104" s="194"/>
      <c r="DN104" s="194"/>
      <c r="DO104" s="194"/>
      <c r="DP104" s="194"/>
      <c r="DQ104" s="194"/>
      <c r="DR104" s="194"/>
      <c r="DS104" s="194"/>
      <c r="DT104" s="194"/>
      <c r="DU104" s="194"/>
      <c r="DV104" s="194"/>
      <c r="DW104" s="194"/>
      <c r="DX104" s="194"/>
      <c r="DY104" s="194"/>
      <c r="DZ104" s="194"/>
      <c r="EA104" s="194"/>
      <c r="EB104" s="194"/>
      <c r="EC104" s="194"/>
      <c r="ED104" s="196"/>
      <c r="EE104" s="194"/>
      <c r="EF104" s="196"/>
      <c r="EG104" s="194"/>
      <c r="EH104" s="194"/>
      <c r="EI104" s="194"/>
      <c r="EJ104" s="194"/>
      <c r="EK104" s="194"/>
      <c r="EL104" s="194"/>
      <c r="EM104" s="194"/>
      <c r="EN104" s="194"/>
      <c r="EO104" s="194"/>
      <c r="EP104" s="194"/>
      <c r="EQ104" s="194"/>
      <c r="ER104" s="194"/>
      <c r="ES104" s="194"/>
      <c r="ET104" s="194"/>
      <c r="EU104" s="194"/>
      <c r="EV104" s="194"/>
      <c r="EW104" s="194"/>
      <c r="EX104" s="194"/>
      <c r="EY104" s="194"/>
      <c r="EZ104" s="194"/>
      <c r="FA104" s="194"/>
      <c r="FB104" s="194"/>
      <c r="FC104" s="194"/>
      <c r="FD104" s="194"/>
      <c r="FE104" s="194"/>
      <c r="FF104" s="194"/>
      <c r="FG104" s="194"/>
      <c r="FH104" s="194"/>
      <c r="FI104" s="194"/>
      <c r="FJ104" s="194"/>
      <c r="FK104" s="194"/>
      <c r="FL104" s="194"/>
      <c r="FM104" s="194"/>
      <c r="FN104" s="194"/>
      <c r="FO104" s="194"/>
      <c r="FP104" s="194"/>
      <c r="FQ104" s="194"/>
      <c r="FR104" s="194"/>
      <c r="FS104" s="194"/>
      <c r="FT104" s="194"/>
      <c r="FU104" s="194"/>
      <c r="FV104" s="194"/>
      <c r="FW104" s="194"/>
      <c r="FX104" s="194"/>
      <c r="FY104" s="194"/>
      <c r="FZ104" s="194"/>
      <c r="GA104" s="194"/>
      <c r="GB104" s="194"/>
      <c r="GC104" s="194"/>
      <c r="GD104" s="194"/>
      <c r="GE104" s="194"/>
      <c r="GF104" s="194"/>
      <c r="GG104" s="194"/>
      <c r="GH104" s="194"/>
      <c r="GI104" s="194"/>
      <c r="GJ104" s="194"/>
      <c r="GK104" s="194"/>
      <c r="GL104" s="194"/>
      <c r="GM104" s="194"/>
      <c r="GN104" s="194"/>
      <c r="GO104" s="194"/>
      <c r="GP104" s="194"/>
      <c r="GQ104" s="194"/>
      <c r="GR104" s="194"/>
      <c r="GS104" s="194"/>
      <c r="GT104" s="194"/>
      <c r="GU104" s="194"/>
      <c r="GV104" s="194"/>
      <c r="GW104" s="194"/>
      <c r="GX104" s="194"/>
      <c r="GY104" s="194"/>
      <c r="GZ104" s="194"/>
      <c r="HA104" s="194"/>
      <c r="HB104" s="194"/>
      <c r="HC104" s="194"/>
      <c r="HD104" s="194"/>
      <c r="HE104" s="194"/>
      <c r="HF104" s="194"/>
      <c r="HG104" s="194"/>
      <c r="HH104" s="194"/>
      <c r="HI104" s="194"/>
      <c r="HJ104" s="194"/>
      <c r="HK104" s="194"/>
      <c r="HL104" s="194"/>
      <c r="HM104" s="194"/>
      <c r="HN104" s="194"/>
      <c r="HO104" s="194"/>
      <c r="HP104" s="194"/>
      <c r="HQ104" s="194"/>
      <c r="HR104" s="194"/>
      <c r="HS104" s="194"/>
      <c r="HT104" s="194"/>
      <c r="HU104" s="194"/>
      <c r="HV104" s="194"/>
      <c r="HW104" s="194"/>
      <c r="HX104" s="194"/>
      <c r="HY104" s="194"/>
      <c r="HZ104" s="194"/>
      <c r="IA104" s="194"/>
      <c r="IB104" s="194"/>
      <c r="IC104" s="194"/>
      <c r="ID104" s="194"/>
    </row>
    <row r="105" spans="1:238" s="165" customFormat="1" ht="60">
      <c r="A105" s="204"/>
      <c r="B105" s="204"/>
      <c r="C105" s="198" t="s">
        <v>124</v>
      </c>
      <c r="D105" s="348" t="s">
        <v>174</v>
      </c>
      <c r="E105" s="321">
        <v>44855</v>
      </c>
      <c r="F105" s="350">
        <v>44888</v>
      </c>
      <c r="G105" s="348"/>
      <c r="H105" s="351">
        <v>6</v>
      </c>
      <c r="I105" s="349"/>
      <c r="J105" s="352">
        <v>6</v>
      </c>
      <c r="K105" s="322" t="s">
        <v>264</v>
      </c>
      <c r="L105" s="366">
        <v>139912.34246000001</v>
      </c>
      <c r="M105" s="403">
        <v>21484.54264</v>
      </c>
      <c r="N105" s="367"/>
      <c r="O105" s="367"/>
      <c r="P105" s="367"/>
      <c r="Q105" s="367">
        <v>118427.79982</v>
      </c>
      <c r="R105" s="367"/>
      <c r="S105" s="367"/>
      <c r="T105" s="407">
        <v>21484.54264</v>
      </c>
      <c r="U105" s="407"/>
      <c r="V105" s="407"/>
      <c r="W105" s="407"/>
      <c r="X105" s="407">
        <v>118427.79982</v>
      </c>
      <c r="Y105" s="407"/>
      <c r="Z105" s="407"/>
      <c r="AA105" s="372">
        <v>139912.34246000001</v>
      </c>
      <c r="AB105" s="282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8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  <c r="EC105" s="167"/>
      <c r="ED105" s="169"/>
      <c r="EE105" s="167"/>
      <c r="EF105" s="169"/>
      <c r="EG105" s="167"/>
      <c r="EH105" s="167"/>
      <c r="EI105" s="167"/>
      <c r="EJ105" s="167"/>
      <c r="EK105" s="167"/>
      <c r="EL105" s="167"/>
      <c r="EM105" s="167"/>
      <c r="EN105" s="167"/>
      <c r="EO105" s="167"/>
      <c r="EP105" s="167"/>
      <c r="EQ105" s="167"/>
      <c r="ER105" s="167"/>
      <c r="ES105" s="167"/>
      <c r="ET105" s="167"/>
      <c r="EU105" s="167"/>
      <c r="EV105" s="167"/>
      <c r="EW105" s="167"/>
      <c r="EX105" s="167"/>
      <c r="EY105" s="167"/>
      <c r="EZ105" s="167"/>
      <c r="FA105" s="167"/>
      <c r="FB105" s="167"/>
      <c r="FC105" s="167"/>
      <c r="FD105" s="167"/>
      <c r="FE105" s="167"/>
      <c r="FF105" s="167"/>
      <c r="FG105" s="167"/>
      <c r="FH105" s="167"/>
      <c r="FI105" s="167"/>
      <c r="FJ105" s="167"/>
      <c r="FK105" s="167"/>
      <c r="FL105" s="167"/>
      <c r="FM105" s="167"/>
      <c r="FN105" s="167"/>
      <c r="FO105" s="167"/>
      <c r="FP105" s="167"/>
      <c r="FQ105" s="167"/>
      <c r="FR105" s="167"/>
      <c r="FS105" s="167"/>
      <c r="FT105" s="167"/>
      <c r="FU105" s="167"/>
      <c r="FV105" s="167"/>
      <c r="FW105" s="167"/>
      <c r="FX105" s="167"/>
      <c r="FY105" s="167"/>
      <c r="FZ105" s="167"/>
      <c r="GA105" s="167"/>
      <c r="GB105" s="167"/>
      <c r="GC105" s="167"/>
      <c r="GD105" s="167"/>
      <c r="GE105" s="167"/>
      <c r="GF105" s="167"/>
      <c r="GG105" s="167"/>
      <c r="GH105" s="167"/>
      <c r="GI105" s="167"/>
      <c r="GJ105" s="167"/>
      <c r="GK105" s="167"/>
      <c r="GL105" s="167"/>
      <c r="GM105" s="167"/>
      <c r="GN105" s="167"/>
      <c r="GO105" s="167"/>
      <c r="GP105" s="167"/>
      <c r="GQ105" s="167"/>
      <c r="GR105" s="167"/>
      <c r="GS105" s="167"/>
      <c r="GT105" s="167"/>
      <c r="GU105" s="167"/>
      <c r="GV105" s="167"/>
      <c r="GW105" s="167"/>
      <c r="GX105" s="167"/>
      <c r="GY105" s="167"/>
      <c r="GZ105" s="167"/>
      <c r="HA105" s="167"/>
      <c r="HB105" s="167"/>
      <c r="HC105" s="167"/>
      <c r="HD105" s="167"/>
      <c r="HE105" s="167"/>
      <c r="HF105" s="167"/>
      <c r="HG105" s="167"/>
      <c r="HH105" s="167"/>
      <c r="HI105" s="167"/>
      <c r="HJ105" s="167"/>
      <c r="HK105" s="167"/>
      <c r="HL105" s="167"/>
      <c r="HM105" s="167"/>
      <c r="HN105" s="167"/>
      <c r="HO105" s="167"/>
      <c r="HP105" s="167"/>
      <c r="HQ105" s="167"/>
      <c r="HR105" s="167"/>
      <c r="HS105" s="167"/>
      <c r="HT105" s="167"/>
      <c r="HU105" s="167"/>
      <c r="HV105" s="167"/>
      <c r="HW105" s="167"/>
      <c r="HX105" s="167"/>
      <c r="HY105" s="167"/>
      <c r="HZ105" s="167"/>
      <c r="IA105" s="167"/>
      <c r="IB105" s="167"/>
      <c r="IC105" s="167"/>
      <c r="ID105" s="167"/>
    </row>
    <row r="106" spans="1:238" s="165" customFormat="1" ht="62.25" customHeight="1">
      <c r="A106" s="204"/>
      <c r="B106" s="204"/>
      <c r="C106" s="198" t="s">
        <v>125</v>
      </c>
      <c r="D106" s="353" t="s">
        <v>174</v>
      </c>
      <c r="E106" s="316">
        <v>44853</v>
      </c>
      <c r="F106" s="317">
        <v>44853</v>
      </c>
      <c r="G106" s="353"/>
      <c r="H106" s="351">
        <v>3</v>
      </c>
      <c r="I106" s="354"/>
      <c r="J106" s="419">
        <v>3</v>
      </c>
      <c r="K106" s="298" t="s">
        <v>215</v>
      </c>
      <c r="L106" s="366">
        <v>84051.100179999994</v>
      </c>
      <c r="M106" s="420">
        <v>0</v>
      </c>
      <c r="N106" s="421"/>
      <c r="O106" s="421"/>
      <c r="P106" s="421"/>
      <c r="Q106" s="421">
        <v>84051.100179999994</v>
      </c>
      <c r="R106" s="421"/>
      <c r="S106" s="421"/>
      <c r="T106" s="368"/>
      <c r="U106" s="422"/>
      <c r="V106" s="422"/>
      <c r="W106" s="422"/>
      <c r="X106" s="422">
        <v>84051.100179999994</v>
      </c>
      <c r="Y106" s="422"/>
      <c r="Z106" s="422"/>
      <c r="AA106" s="368">
        <v>84051.100179999994</v>
      </c>
      <c r="AB106" s="282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8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167"/>
      <c r="DH106" s="167"/>
      <c r="DI106" s="167"/>
      <c r="DJ106" s="167"/>
      <c r="DK106" s="167"/>
      <c r="DL106" s="167"/>
      <c r="DM106" s="167"/>
      <c r="DN106" s="167"/>
      <c r="DO106" s="167"/>
      <c r="DP106" s="167"/>
      <c r="DQ106" s="167"/>
      <c r="DR106" s="167"/>
      <c r="DS106" s="167"/>
      <c r="DT106" s="167"/>
      <c r="DU106" s="167"/>
      <c r="DV106" s="167"/>
      <c r="DW106" s="167"/>
      <c r="DX106" s="167"/>
      <c r="DY106" s="167"/>
      <c r="DZ106" s="167"/>
      <c r="EA106" s="167"/>
      <c r="EB106" s="167"/>
      <c r="EC106" s="167"/>
      <c r="ED106" s="169"/>
      <c r="EE106" s="167"/>
      <c r="EF106" s="169"/>
      <c r="EG106" s="167"/>
      <c r="EH106" s="167"/>
      <c r="EI106" s="167"/>
      <c r="EJ106" s="167"/>
      <c r="EK106" s="167"/>
      <c r="EL106" s="167"/>
      <c r="EM106" s="167"/>
      <c r="EN106" s="167"/>
      <c r="EO106" s="167"/>
      <c r="EP106" s="167"/>
      <c r="EQ106" s="167"/>
      <c r="ER106" s="167"/>
      <c r="ES106" s="167"/>
      <c r="ET106" s="167"/>
      <c r="EU106" s="167"/>
      <c r="EV106" s="167"/>
      <c r="EW106" s="167"/>
      <c r="EX106" s="167"/>
      <c r="EY106" s="167"/>
      <c r="EZ106" s="167"/>
      <c r="FA106" s="167"/>
      <c r="FB106" s="167"/>
      <c r="FC106" s="167"/>
      <c r="FD106" s="167"/>
      <c r="FE106" s="167"/>
      <c r="FF106" s="167"/>
      <c r="FG106" s="167"/>
      <c r="FH106" s="167"/>
      <c r="FI106" s="167"/>
      <c r="FJ106" s="167"/>
      <c r="FK106" s="167"/>
      <c r="FL106" s="167"/>
      <c r="FM106" s="167"/>
      <c r="FN106" s="167"/>
      <c r="FO106" s="167"/>
      <c r="FP106" s="167"/>
      <c r="FQ106" s="167"/>
      <c r="FR106" s="167"/>
      <c r="FS106" s="167"/>
      <c r="FT106" s="167"/>
      <c r="FU106" s="167"/>
      <c r="FV106" s="167"/>
      <c r="FW106" s="167"/>
      <c r="FX106" s="167"/>
      <c r="FY106" s="167"/>
      <c r="FZ106" s="167"/>
      <c r="GA106" s="167"/>
      <c r="GB106" s="167"/>
      <c r="GC106" s="167"/>
      <c r="GD106" s="167"/>
      <c r="GE106" s="167"/>
      <c r="GF106" s="167"/>
      <c r="GG106" s="167"/>
      <c r="GH106" s="167"/>
      <c r="GI106" s="167"/>
      <c r="GJ106" s="167"/>
      <c r="GK106" s="167"/>
      <c r="GL106" s="167"/>
      <c r="GM106" s="167"/>
      <c r="GN106" s="167"/>
      <c r="GO106" s="167"/>
      <c r="GP106" s="167"/>
      <c r="GQ106" s="167"/>
      <c r="GR106" s="167"/>
      <c r="GS106" s="167"/>
      <c r="GT106" s="167"/>
      <c r="GU106" s="167"/>
      <c r="GV106" s="167"/>
      <c r="GW106" s="167"/>
      <c r="GX106" s="167"/>
      <c r="GY106" s="167"/>
      <c r="GZ106" s="167"/>
      <c r="HA106" s="167"/>
      <c r="HB106" s="167"/>
      <c r="HC106" s="167"/>
      <c r="HD106" s="167"/>
      <c r="HE106" s="167"/>
      <c r="HF106" s="167"/>
      <c r="HG106" s="167"/>
      <c r="HH106" s="167"/>
      <c r="HI106" s="167"/>
      <c r="HJ106" s="167"/>
      <c r="HK106" s="167"/>
      <c r="HL106" s="167"/>
      <c r="HM106" s="167"/>
      <c r="HN106" s="167"/>
      <c r="HO106" s="167"/>
      <c r="HP106" s="167"/>
      <c r="HQ106" s="167"/>
      <c r="HR106" s="167"/>
      <c r="HS106" s="167"/>
      <c r="HT106" s="167"/>
      <c r="HU106" s="167"/>
      <c r="HV106" s="167"/>
      <c r="HW106" s="167"/>
      <c r="HX106" s="167"/>
      <c r="HY106" s="167"/>
      <c r="HZ106" s="167"/>
      <c r="IA106" s="167"/>
      <c r="IB106" s="167"/>
      <c r="IC106" s="167"/>
      <c r="ID106" s="167"/>
    </row>
    <row r="107" spans="1:238" s="193" customFormat="1" ht="62.25" customHeight="1">
      <c r="A107" s="204"/>
      <c r="B107" s="204"/>
      <c r="C107" s="198" t="s">
        <v>126</v>
      </c>
      <c r="D107" s="346" t="s">
        <v>233</v>
      </c>
      <c r="E107" s="321">
        <v>44854</v>
      </c>
      <c r="F107" s="350">
        <v>44921</v>
      </c>
      <c r="G107" s="355"/>
      <c r="H107" s="339">
        <v>3</v>
      </c>
      <c r="I107" s="356"/>
      <c r="J107" s="352">
        <v>3.004</v>
      </c>
      <c r="K107" s="322" t="s">
        <v>265</v>
      </c>
      <c r="L107" s="400">
        <v>74590.456380000003</v>
      </c>
      <c r="M107" s="403">
        <v>991.75638000000004</v>
      </c>
      <c r="N107" s="367"/>
      <c r="O107" s="367"/>
      <c r="P107" s="367">
        <v>73598.7</v>
      </c>
      <c r="Q107" s="367"/>
      <c r="R107" s="367"/>
      <c r="S107" s="367"/>
      <c r="T107" s="368">
        <v>991.75638000000004</v>
      </c>
      <c r="U107" s="422"/>
      <c r="V107" s="422"/>
      <c r="W107" s="368">
        <v>73598.7</v>
      </c>
      <c r="X107" s="422"/>
      <c r="Y107" s="422"/>
      <c r="Z107" s="406"/>
      <c r="AA107" s="368">
        <v>74590.456380000003</v>
      </c>
      <c r="AB107" s="282"/>
      <c r="AC107" s="165"/>
      <c r="AD107" s="165"/>
      <c r="AE107" s="165"/>
      <c r="AF107" s="165"/>
      <c r="AG107" s="165"/>
      <c r="AH107" s="165"/>
      <c r="AI107" s="165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94"/>
      <c r="BU107" s="194"/>
      <c r="BV107" s="194"/>
      <c r="BW107" s="194"/>
      <c r="BX107" s="194"/>
      <c r="BY107" s="194"/>
      <c r="BZ107" s="194"/>
      <c r="CA107" s="194"/>
      <c r="CB107" s="194"/>
      <c r="CC107" s="194"/>
      <c r="CD107" s="194"/>
      <c r="CE107" s="194"/>
      <c r="CF107" s="194"/>
      <c r="CG107" s="194"/>
      <c r="CH107" s="194"/>
      <c r="CI107" s="195"/>
      <c r="CJ107" s="194"/>
      <c r="CK107" s="194"/>
      <c r="CL107" s="194"/>
      <c r="CM107" s="194"/>
      <c r="CN107" s="194"/>
      <c r="CO107" s="194"/>
      <c r="CP107" s="194"/>
      <c r="CQ107" s="194"/>
      <c r="CR107" s="194"/>
      <c r="CS107" s="194"/>
      <c r="CT107" s="194"/>
      <c r="CU107" s="194"/>
      <c r="CV107" s="194"/>
      <c r="CW107" s="194"/>
      <c r="CX107" s="194"/>
      <c r="CY107" s="194"/>
      <c r="CZ107" s="194"/>
      <c r="DA107" s="194"/>
      <c r="DB107" s="194"/>
      <c r="DC107" s="194"/>
      <c r="DD107" s="194"/>
      <c r="DE107" s="194"/>
      <c r="DF107" s="194"/>
      <c r="DG107" s="194"/>
      <c r="DH107" s="194"/>
      <c r="DI107" s="194"/>
      <c r="DJ107" s="194"/>
      <c r="DK107" s="194"/>
      <c r="DL107" s="194"/>
      <c r="DM107" s="194"/>
      <c r="DN107" s="194"/>
      <c r="DO107" s="194"/>
      <c r="DP107" s="194"/>
      <c r="DQ107" s="194"/>
      <c r="DR107" s="194"/>
      <c r="DS107" s="194"/>
      <c r="DT107" s="194"/>
      <c r="DU107" s="194"/>
      <c r="DV107" s="194"/>
      <c r="DW107" s="194"/>
      <c r="DX107" s="194"/>
      <c r="DY107" s="194"/>
      <c r="DZ107" s="194"/>
      <c r="EA107" s="194"/>
      <c r="EB107" s="194"/>
      <c r="EC107" s="194"/>
      <c r="ED107" s="196"/>
      <c r="EE107" s="194"/>
      <c r="EF107" s="196"/>
      <c r="EG107" s="194"/>
      <c r="EH107" s="194"/>
      <c r="EI107" s="194"/>
      <c r="EJ107" s="194"/>
      <c r="EK107" s="194"/>
      <c r="EL107" s="194"/>
      <c r="EM107" s="194"/>
      <c r="EN107" s="194"/>
      <c r="EO107" s="194"/>
      <c r="EP107" s="194"/>
      <c r="EQ107" s="194"/>
      <c r="ER107" s="194"/>
      <c r="ES107" s="194"/>
      <c r="ET107" s="194"/>
      <c r="EU107" s="194"/>
      <c r="EV107" s="194"/>
      <c r="EW107" s="194"/>
      <c r="EX107" s="194"/>
      <c r="EY107" s="194"/>
      <c r="EZ107" s="194"/>
      <c r="FA107" s="194"/>
      <c r="FB107" s="194"/>
      <c r="FC107" s="194"/>
      <c r="FD107" s="194"/>
      <c r="FE107" s="194"/>
      <c r="FF107" s="194"/>
      <c r="FG107" s="194"/>
      <c r="FH107" s="194"/>
      <c r="FI107" s="194"/>
      <c r="FJ107" s="194"/>
      <c r="FK107" s="194"/>
      <c r="FL107" s="194"/>
      <c r="FM107" s="194"/>
      <c r="FN107" s="194"/>
      <c r="FO107" s="194"/>
      <c r="FP107" s="194"/>
      <c r="FQ107" s="194"/>
      <c r="FR107" s="194"/>
      <c r="FS107" s="194"/>
      <c r="FT107" s="194"/>
      <c r="FU107" s="194"/>
      <c r="FV107" s="194"/>
      <c r="FW107" s="194"/>
      <c r="FX107" s="194"/>
      <c r="FY107" s="194"/>
      <c r="FZ107" s="194"/>
      <c r="GA107" s="194"/>
      <c r="GB107" s="194"/>
      <c r="GC107" s="194"/>
      <c r="GD107" s="194"/>
      <c r="GE107" s="194"/>
      <c r="GF107" s="194"/>
      <c r="GG107" s="194"/>
      <c r="GH107" s="194"/>
      <c r="GI107" s="194"/>
      <c r="GJ107" s="194"/>
      <c r="GK107" s="194"/>
      <c r="GL107" s="194"/>
      <c r="GM107" s="194"/>
      <c r="GN107" s="194"/>
      <c r="GO107" s="194"/>
      <c r="GP107" s="194"/>
      <c r="GQ107" s="194"/>
      <c r="GR107" s="194"/>
      <c r="GS107" s="194"/>
      <c r="GT107" s="194"/>
      <c r="GU107" s="194"/>
      <c r="GV107" s="194"/>
      <c r="GW107" s="194"/>
      <c r="GX107" s="194"/>
      <c r="GY107" s="194"/>
      <c r="GZ107" s="194"/>
      <c r="HA107" s="194"/>
      <c r="HB107" s="194"/>
      <c r="HC107" s="194"/>
      <c r="HD107" s="194"/>
      <c r="HE107" s="194"/>
      <c r="HF107" s="194"/>
      <c r="HG107" s="194"/>
      <c r="HH107" s="194"/>
      <c r="HI107" s="194"/>
      <c r="HJ107" s="194"/>
      <c r="HK107" s="194"/>
      <c r="HL107" s="194"/>
      <c r="HM107" s="194"/>
      <c r="HN107" s="194"/>
      <c r="HO107" s="194"/>
      <c r="HP107" s="194"/>
      <c r="HQ107" s="194"/>
      <c r="HR107" s="194"/>
      <c r="HS107" s="194"/>
      <c r="HT107" s="194"/>
      <c r="HU107" s="194"/>
      <c r="HV107" s="194"/>
      <c r="HW107" s="194"/>
      <c r="HX107" s="194"/>
      <c r="HY107" s="194"/>
      <c r="HZ107" s="194"/>
      <c r="IA107" s="194"/>
      <c r="IB107" s="194"/>
      <c r="IC107" s="194"/>
      <c r="ID107" s="194"/>
    </row>
    <row r="108" spans="1:238" s="193" customFormat="1" ht="45">
      <c r="A108" s="204"/>
      <c r="B108" s="204"/>
      <c r="C108" s="198" t="s">
        <v>127</v>
      </c>
      <c r="D108" s="346" t="s">
        <v>179</v>
      </c>
      <c r="E108" s="321">
        <v>44858</v>
      </c>
      <c r="F108" s="350">
        <v>44921</v>
      </c>
      <c r="G108" s="355"/>
      <c r="H108" s="339">
        <v>4.5</v>
      </c>
      <c r="I108" s="356"/>
      <c r="J108" s="352">
        <v>2.5</v>
      </c>
      <c r="K108" s="307" t="s">
        <v>242</v>
      </c>
      <c r="L108" s="400">
        <v>105415.56142</v>
      </c>
      <c r="M108" s="403">
        <v>48622.313430000002</v>
      </c>
      <c r="N108" s="367">
        <v>3917.3</v>
      </c>
      <c r="O108" s="367"/>
      <c r="P108" s="367">
        <v>52875.947990000001</v>
      </c>
      <c r="Q108" s="367"/>
      <c r="R108" s="367"/>
      <c r="S108" s="367"/>
      <c r="T108" s="368">
        <v>48002.198400000001</v>
      </c>
      <c r="U108" s="368">
        <v>3917.3</v>
      </c>
      <c r="V108" s="422"/>
      <c r="W108" s="368">
        <v>52875.947990000001</v>
      </c>
      <c r="X108" s="422"/>
      <c r="Y108" s="422"/>
      <c r="Z108" s="406"/>
      <c r="AA108" s="368">
        <v>104795.44639000001</v>
      </c>
      <c r="AB108" s="282"/>
      <c r="AC108" s="165"/>
      <c r="AD108" s="165"/>
      <c r="AE108" s="165"/>
      <c r="AF108" s="165"/>
      <c r="AG108" s="165"/>
      <c r="AH108" s="165"/>
      <c r="AI108" s="165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94"/>
      <c r="BU108" s="194"/>
      <c r="BV108" s="194"/>
      <c r="BW108" s="194"/>
      <c r="BX108" s="194"/>
      <c r="BY108" s="194"/>
      <c r="BZ108" s="194"/>
      <c r="CA108" s="194"/>
      <c r="CB108" s="194"/>
      <c r="CC108" s="194"/>
      <c r="CD108" s="194"/>
      <c r="CE108" s="194"/>
      <c r="CF108" s="194"/>
      <c r="CG108" s="194"/>
      <c r="CH108" s="194"/>
      <c r="CI108" s="195"/>
      <c r="CJ108" s="194"/>
      <c r="CK108" s="194"/>
      <c r="CL108" s="194"/>
      <c r="CM108" s="194"/>
      <c r="CN108" s="194"/>
      <c r="CO108" s="194"/>
      <c r="CP108" s="194"/>
      <c r="CQ108" s="194"/>
      <c r="CR108" s="194"/>
      <c r="CS108" s="194"/>
      <c r="CT108" s="194"/>
      <c r="CU108" s="194"/>
      <c r="CV108" s="194"/>
      <c r="CW108" s="194"/>
      <c r="CX108" s="194"/>
      <c r="CY108" s="194"/>
      <c r="CZ108" s="194"/>
      <c r="DA108" s="194"/>
      <c r="DB108" s="194"/>
      <c r="DC108" s="194"/>
      <c r="DD108" s="194"/>
      <c r="DE108" s="194"/>
      <c r="DF108" s="194"/>
      <c r="DG108" s="194"/>
      <c r="DH108" s="194"/>
      <c r="DI108" s="194"/>
      <c r="DJ108" s="194"/>
      <c r="DK108" s="194"/>
      <c r="DL108" s="194"/>
      <c r="DM108" s="194"/>
      <c r="DN108" s="194"/>
      <c r="DO108" s="194"/>
      <c r="DP108" s="194"/>
      <c r="DQ108" s="194"/>
      <c r="DR108" s="194"/>
      <c r="DS108" s="194"/>
      <c r="DT108" s="194"/>
      <c r="DU108" s="194"/>
      <c r="DV108" s="194"/>
      <c r="DW108" s="194"/>
      <c r="DX108" s="194"/>
      <c r="DY108" s="194"/>
      <c r="DZ108" s="194"/>
      <c r="EA108" s="194"/>
      <c r="EB108" s="194"/>
      <c r="EC108" s="194"/>
      <c r="ED108" s="196"/>
      <c r="EE108" s="194"/>
      <c r="EF108" s="196"/>
      <c r="EG108" s="194"/>
      <c r="EH108" s="194"/>
      <c r="EI108" s="194"/>
      <c r="EJ108" s="194"/>
      <c r="EK108" s="194"/>
      <c r="EL108" s="194"/>
      <c r="EM108" s="194"/>
      <c r="EN108" s="194"/>
      <c r="EO108" s="194"/>
      <c r="EP108" s="194"/>
      <c r="EQ108" s="194"/>
      <c r="ER108" s="194"/>
      <c r="ES108" s="194"/>
      <c r="ET108" s="194"/>
      <c r="EU108" s="194"/>
      <c r="EV108" s="194"/>
      <c r="EW108" s="194"/>
      <c r="EX108" s="194"/>
      <c r="EY108" s="194"/>
      <c r="EZ108" s="194"/>
      <c r="FA108" s="194"/>
      <c r="FB108" s="194"/>
      <c r="FC108" s="194"/>
      <c r="FD108" s="194"/>
      <c r="FE108" s="194"/>
      <c r="FF108" s="194"/>
      <c r="FG108" s="194"/>
      <c r="FH108" s="194"/>
      <c r="FI108" s="194"/>
      <c r="FJ108" s="194"/>
      <c r="FK108" s="194"/>
      <c r="FL108" s="194"/>
      <c r="FM108" s="194"/>
      <c r="FN108" s="194"/>
      <c r="FO108" s="194"/>
      <c r="FP108" s="194"/>
      <c r="FQ108" s="194"/>
      <c r="FR108" s="194"/>
      <c r="FS108" s="194"/>
      <c r="FT108" s="194"/>
      <c r="FU108" s="194"/>
      <c r="FV108" s="194"/>
      <c r="FW108" s="194"/>
      <c r="FX108" s="194"/>
      <c r="FY108" s="194"/>
      <c r="FZ108" s="194"/>
      <c r="GA108" s="194"/>
      <c r="GB108" s="194"/>
      <c r="GC108" s="194"/>
      <c r="GD108" s="194"/>
      <c r="GE108" s="194"/>
      <c r="GF108" s="194"/>
      <c r="GG108" s="194"/>
      <c r="GH108" s="194"/>
      <c r="GI108" s="194"/>
      <c r="GJ108" s="194"/>
      <c r="GK108" s="194"/>
      <c r="GL108" s="194"/>
      <c r="GM108" s="194"/>
      <c r="GN108" s="194"/>
      <c r="GO108" s="194"/>
      <c r="GP108" s="194"/>
      <c r="GQ108" s="194"/>
      <c r="GR108" s="194"/>
      <c r="GS108" s="194"/>
      <c r="GT108" s="194"/>
      <c r="GU108" s="194"/>
      <c r="GV108" s="194"/>
      <c r="GW108" s="194"/>
      <c r="GX108" s="194"/>
      <c r="GY108" s="194"/>
      <c r="GZ108" s="194"/>
      <c r="HA108" s="194"/>
      <c r="HB108" s="194"/>
      <c r="HC108" s="194"/>
      <c r="HD108" s="194"/>
      <c r="HE108" s="194"/>
      <c r="HF108" s="194"/>
      <c r="HG108" s="194"/>
      <c r="HH108" s="194"/>
      <c r="HI108" s="194"/>
      <c r="HJ108" s="194"/>
      <c r="HK108" s="194"/>
      <c r="HL108" s="194"/>
      <c r="HM108" s="194"/>
      <c r="HN108" s="194"/>
      <c r="HO108" s="194"/>
      <c r="HP108" s="194"/>
      <c r="HQ108" s="194"/>
      <c r="HR108" s="194"/>
      <c r="HS108" s="194"/>
      <c r="HT108" s="194"/>
      <c r="HU108" s="194"/>
      <c r="HV108" s="194"/>
      <c r="HW108" s="194"/>
      <c r="HX108" s="194"/>
      <c r="HY108" s="194"/>
      <c r="HZ108" s="194"/>
      <c r="IA108" s="194"/>
      <c r="IB108" s="194"/>
      <c r="IC108" s="194"/>
      <c r="ID108" s="194"/>
    </row>
    <row r="109" spans="1:238" s="193" customFormat="1" ht="62.25" customHeight="1">
      <c r="A109" s="204"/>
      <c r="B109" s="204"/>
      <c r="C109" s="198" t="s">
        <v>128</v>
      </c>
      <c r="D109" s="355" t="s">
        <v>179</v>
      </c>
      <c r="E109" s="321">
        <v>44880</v>
      </c>
      <c r="F109" s="423">
        <v>44925</v>
      </c>
      <c r="G109" s="355"/>
      <c r="H109" s="339">
        <v>3.5</v>
      </c>
      <c r="I109" s="356"/>
      <c r="J109" s="352">
        <v>3.5</v>
      </c>
      <c r="K109" s="322" t="s">
        <v>265</v>
      </c>
      <c r="L109" s="400">
        <v>86469.732999999993</v>
      </c>
      <c r="M109" s="424">
        <v>12034.48099</v>
      </c>
      <c r="N109" s="401"/>
      <c r="O109" s="401"/>
      <c r="P109" s="401">
        <v>74435.252009999997</v>
      </c>
      <c r="Q109" s="367"/>
      <c r="R109" s="367"/>
      <c r="S109" s="367"/>
      <c r="T109" s="372">
        <v>12034.48099</v>
      </c>
      <c r="U109" s="406"/>
      <c r="V109" s="406"/>
      <c r="W109" s="406">
        <v>74435.252009999997</v>
      </c>
      <c r="X109" s="406"/>
      <c r="Y109" s="406"/>
      <c r="Z109" s="406"/>
      <c r="AA109" s="372">
        <v>86469.732999999993</v>
      </c>
      <c r="AB109" s="282"/>
      <c r="AC109" s="165"/>
      <c r="AD109" s="165"/>
      <c r="AE109" s="165"/>
      <c r="AF109" s="165"/>
      <c r="AG109" s="165"/>
      <c r="AH109" s="165"/>
      <c r="AI109" s="165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5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194"/>
      <c r="CZ109" s="194"/>
      <c r="DA109" s="194"/>
      <c r="DB109" s="194"/>
      <c r="DC109" s="194"/>
      <c r="DD109" s="194"/>
      <c r="DE109" s="194"/>
      <c r="DF109" s="194"/>
      <c r="DG109" s="194"/>
      <c r="DH109" s="194"/>
      <c r="DI109" s="194"/>
      <c r="DJ109" s="194"/>
      <c r="DK109" s="194"/>
      <c r="DL109" s="194"/>
      <c r="DM109" s="194"/>
      <c r="DN109" s="194"/>
      <c r="DO109" s="194"/>
      <c r="DP109" s="194"/>
      <c r="DQ109" s="194"/>
      <c r="DR109" s="194"/>
      <c r="DS109" s="194"/>
      <c r="DT109" s="194"/>
      <c r="DU109" s="194"/>
      <c r="DV109" s="194"/>
      <c r="DW109" s="194"/>
      <c r="DX109" s="194"/>
      <c r="DY109" s="194"/>
      <c r="DZ109" s="194"/>
      <c r="EA109" s="194"/>
      <c r="EB109" s="194"/>
      <c r="EC109" s="194"/>
      <c r="ED109" s="196"/>
      <c r="EE109" s="194"/>
      <c r="EF109" s="196"/>
      <c r="EG109" s="194"/>
      <c r="EH109" s="194"/>
      <c r="EI109" s="194"/>
      <c r="EJ109" s="194"/>
      <c r="EK109" s="194"/>
      <c r="EL109" s="194"/>
      <c r="EM109" s="194"/>
      <c r="EN109" s="194"/>
      <c r="EO109" s="194"/>
      <c r="EP109" s="194"/>
      <c r="EQ109" s="194"/>
      <c r="ER109" s="194"/>
      <c r="ES109" s="194"/>
      <c r="ET109" s="194"/>
      <c r="EU109" s="194"/>
      <c r="EV109" s="194"/>
      <c r="EW109" s="194"/>
      <c r="EX109" s="194"/>
      <c r="EY109" s="194"/>
      <c r="EZ109" s="194"/>
      <c r="FA109" s="194"/>
      <c r="FB109" s="194"/>
      <c r="FC109" s="194"/>
      <c r="FD109" s="194"/>
      <c r="FE109" s="194"/>
      <c r="FF109" s="194"/>
      <c r="FG109" s="194"/>
      <c r="FH109" s="194"/>
      <c r="FI109" s="194"/>
      <c r="FJ109" s="194"/>
      <c r="FK109" s="194"/>
      <c r="FL109" s="194"/>
      <c r="FM109" s="194"/>
      <c r="FN109" s="194"/>
      <c r="FO109" s="194"/>
      <c r="FP109" s="194"/>
      <c r="FQ109" s="194"/>
      <c r="FR109" s="194"/>
      <c r="FS109" s="194"/>
      <c r="FT109" s="194"/>
      <c r="FU109" s="194"/>
      <c r="FV109" s="194"/>
      <c r="FW109" s="194"/>
      <c r="FX109" s="194"/>
      <c r="FY109" s="194"/>
      <c r="FZ109" s="194"/>
      <c r="GA109" s="194"/>
      <c r="GB109" s="194"/>
      <c r="GC109" s="194"/>
      <c r="GD109" s="194"/>
      <c r="GE109" s="194"/>
      <c r="GF109" s="194"/>
      <c r="GG109" s="194"/>
      <c r="GH109" s="194"/>
      <c r="GI109" s="194"/>
      <c r="GJ109" s="194"/>
      <c r="GK109" s="194"/>
      <c r="GL109" s="194"/>
      <c r="GM109" s="194"/>
      <c r="GN109" s="194"/>
      <c r="GO109" s="194"/>
      <c r="GP109" s="194"/>
      <c r="GQ109" s="194"/>
      <c r="GR109" s="194"/>
      <c r="GS109" s="194"/>
      <c r="GT109" s="194"/>
      <c r="GU109" s="194"/>
      <c r="GV109" s="194"/>
      <c r="GW109" s="194"/>
      <c r="GX109" s="194"/>
      <c r="GY109" s="194"/>
      <c r="GZ109" s="194"/>
      <c r="HA109" s="194"/>
      <c r="HB109" s="194"/>
      <c r="HC109" s="194"/>
      <c r="HD109" s="194"/>
      <c r="HE109" s="194"/>
      <c r="HF109" s="194"/>
      <c r="HG109" s="194"/>
      <c r="HH109" s="194"/>
      <c r="HI109" s="194"/>
      <c r="HJ109" s="194"/>
      <c r="HK109" s="194"/>
      <c r="HL109" s="194"/>
      <c r="HM109" s="194"/>
      <c r="HN109" s="194"/>
      <c r="HO109" s="194"/>
      <c r="HP109" s="194"/>
      <c r="HQ109" s="194"/>
      <c r="HR109" s="194"/>
      <c r="HS109" s="194"/>
      <c r="HT109" s="194"/>
      <c r="HU109" s="194"/>
      <c r="HV109" s="194"/>
      <c r="HW109" s="194"/>
      <c r="HX109" s="194"/>
      <c r="HY109" s="194"/>
      <c r="HZ109" s="194"/>
      <c r="IA109" s="194"/>
      <c r="IB109" s="194"/>
      <c r="IC109" s="194"/>
      <c r="ID109" s="194"/>
    </row>
    <row r="110" spans="1:238" s="165" customFormat="1" ht="62.25" customHeight="1">
      <c r="A110" s="204"/>
      <c r="B110" s="204"/>
      <c r="C110" s="249"/>
      <c r="D110" s="250" t="s">
        <v>273</v>
      </c>
      <c r="E110" s="250"/>
      <c r="F110" s="250"/>
      <c r="G110" s="250"/>
      <c r="H110" s="251">
        <f>SUM(H91:H109)</f>
        <v>114.459</v>
      </c>
      <c r="I110" s="252"/>
      <c r="J110" s="260">
        <f>SUM(J91:J109)</f>
        <v>106.10508</v>
      </c>
      <c r="K110" s="250"/>
      <c r="L110" s="253">
        <f t="shared" ref="L110:AA110" si="10">SUM(L91:L109)</f>
        <v>3146684.6098499997</v>
      </c>
      <c r="M110" s="253">
        <f t="shared" si="10"/>
        <v>294652.58843000006</v>
      </c>
      <c r="N110" s="253">
        <f t="shared" si="10"/>
        <v>27045.621419999999</v>
      </c>
      <c r="O110" s="253">
        <f t="shared" si="10"/>
        <v>0</v>
      </c>
      <c r="P110" s="253">
        <f t="shared" si="10"/>
        <v>1729899.9999999998</v>
      </c>
      <c r="Q110" s="254">
        <f t="shared" si="10"/>
        <v>1095086.3999999999</v>
      </c>
      <c r="R110" s="255">
        <f t="shared" si="10"/>
        <v>0</v>
      </c>
      <c r="S110" s="256">
        <f t="shared" si="10"/>
        <v>0</v>
      </c>
      <c r="T110" s="257">
        <f t="shared" si="10"/>
        <v>232892.64332000006</v>
      </c>
      <c r="U110" s="258">
        <f t="shared" si="10"/>
        <v>27045.621419999999</v>
      </c>
      <c r="V110" s="258">
        <f t="shared" si="10"/>
        <v>0</v>
      </c>
      <c r="W110" s="258">
        <f t="shared" si="10"/>
        <v>1729899.9999999998</v>
      </c>
      <c r="X110" s="257">
        <f t="shared" si="10"/>
        <v>1095086.3999999999</v>
      </c>
      <c r="Y110" s="258">
        <f t="shared" si="10"/>
        <v>0</v>
      </c>
      <c r="Z110" s="258">
        <f t="shared" si="10"/>
        <v>0</v>
      </c>
      <c r="AA110" s="257">
        <f t="shared" si="10"/>
        <v>3084924.6647399999</v>
      </c>
      <c r="AB110" s="283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8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167"/>
      <c r="DH110" s="167"/>
      <c r="DI110" s="167"/>
      <c r="DJ110" s="167"/>
      <c r="DK110" s="167"/>
      <c r="DL110" s="167"/>
      <c r="DM110" s="167"/>
      <c r="DN110" s="167"/>
      <c r="DO110" s="167"/>
      <c r="DP110" s="167"/>
      <c r="DQ110" s="167"/>
      <c r="DR110" s="167"/>
      <c r="DS110" s="167"/>
      <c r="DT110" s="167"/>
      <c r="DU110" s="167"/>
      <c r="DV110" s="167"/>
      <c r="DW110" s="167"/>
      <c r="DX110" s="167"/>
      <c r="DY110" s="167"/>
      <c r="DZ110" s="167"/>
      <c r="EA110" s="167"/>
      <c r="EB110" s="167"/>
      <c r="EC110" s="167"/>
      <c r="ED110" s="169"/>
      <c r="EE110" s="167"/>
      <c r="EF110" s="169"/>
      <c r="EG110" s="167"/>
      <c r="EH110" s="167"/>
      <c r="EI110" s="167"/>
      <c r="EJ110" s="167"/>
      <c r="EK110" s="167"/>
      <c r="EL110" s="167"/>
      <c r="EM110" s="167"/>
      <c r="EN110" s="167"/>
      <c r="EO110" s="167"/>
      <c r="EP110" s="167"/>
      <c r="EQ110" s="167"/>
      <c r="ER110" s="167"/>
      <c r="ES110" s="167"/>
      <c r="ET110" s="167"/>
      <c r="EU110" s="167"/>
      <c r="EV110" s="167"/>
      <c r="EW110" s="167"/>
      <c r="EX110" s="167"/>
      <c r="EY110" s="167"/>
      <c r="EZ110" s="167"/>
      <c r="FA110" s="167"/>
      <c r="FB110" s="167"/>
      <c r="FC110" s="167"/>
      <c r="FD110" s="167"/>
      <c r="FE110" s="167"/>
      <c r="FF110" s="167"/>
      <c r="FG110" s="167"/>
      <c r="FH110" s="167"/>
      <c r="FI110" s="167"/>
      <c r="FJ110" s="167"/>
      <c r="FK110" s="167"/>
      <c r="FL110" s="167"/>
      <c r="FM110" s="167"/>
      <c r="FN110" s="167"/>
      <c r="FO110" s="167"/>
      <c r="FP110" s="167"/>
      <c r="FQ110" s="167"/>
      <c r="FR110" s="167"/>
      <c r="FS110" s="167"/>
      <c r="FT110" s="167"/>
      <c r="FU110" s="167"/>
      <c r="FV110" s="167"/>
      <c r="FW110" s="167"/>
      <c r="FX110" s="167"/>
      <c r="FY110" s="167"/>
      <c r="FZ110" s="167"/>
      <c r="GA110" s="167"/>
      <c r="GB110" s="167"/>
      <c r="GC110" s="167"/>
      <c r="GD110" s="167"/>
      <c r="GE110" s="167"/>
      <c r="GF110" s="167"/>
      <c r="GG110" s="167"/>
      <c r="GH110" s="167"/>
      <c r="GI110" s="167"/>
      <c r="GJ110" s="167"/>
      <c r="GK110" s="167"/>
      <c r="GL110" s="167"/>
      <c r="GM110" s="167"/>
      <c r="GN110" s="167"/>
      <c r="GO110" s="167"/>
      <c r="GP110" s="167"/>
      <c r="GQ110" s="167"/>
      <c r="GR110" s="167"/>
      <c r="GS110" s="167"/>
      <c r="GT110" s="167"/>
      <c r="GU110" s="167"/>
      <c r="GV110" s="167"/>
      <c r="GW110" s="167"/>
      <c r="GX110" s="167"/>
      <c r="GY110" s="167"/>
      <c r="GZ110" s="167"/>
      <c r="HA110" s="167"/>
      <c r="HB110" s="167"/>
      <c r="HC110" s="167"/>
      <c r="HD110" s="167"/>
      <c r="HE110" s="167"/>
      <c r="HF110" s="167"/>
      <c r="HG110" s="167"/>
      <c r="HH110" s="167"/>
      <c r="HI110" s="167"/>
      <c r="HJ110" s="167"/>
      <c r="HK110" s="167"/>
      <c r="HL110" s="167"/>
      <c r="HM110" s="167"/>
      <c r="HN110" s="167"/>
      <c r="HO110" s="167"/>
      <c r="HP110" s="167"/>
      <c r="HQ110" s="167"/>
      <c r="HR110" s="167"/>
      <c r="HS110" s="167"/>
      <c r="HT110" s="167"/>
      <c r="HU110" s="167"/>
      <c r="HV110" s="167"/>
      <c r="HW110" s="167"/>
      <c r="HX110" s="167"/>
      <c r="HY110" s="167"/>
      <c r="HZ110" s="167"/>
      <c r="IA110" s="167"/>
      <c r="IB110" s="167"/>
      <c r="IC110" s="167"/>
      <c r="ID110" s="167"/>
    </row>
    <row r="111" spans="1:238" s="193" customFormat="1" ht="21.75" customHeight="1">
      <c r="A111" s="204"/>
      <c r="B111" s="204"/>
      <c r="C111" s="249"/>
      <c r="D111" s="250" t="s">
        <v>272</v>
      </c>
      <c r="E111" s="250"/>
      <c r="F111" s="250"/>
      <c r="G111" s="250"/>
      <c r="H111" s="260">
        <f>H92+H93+H94+H97+H98+H99+H100+H101+H102+H104+H107+H108+H109</f>
        <v>67.75</v>
      </c>
      <c r="I111" s="252"/>
      <c r="J111" s="260">
        <f>J92+J93+J94+J97+J98+J99+J100+J101+J102+J104+J107+J108+J109</f>
        <v>59.396079999999998</v>
      </c>
      <c r="K111" s="250"/>
      <c r="L111" s="253">
        <f t="shared" ref="L111:AA111" si="11">L92+L93+L94+L97+L98+L99+L100+L101+L102+L104+L107+L108+L109</f>
        <v>1929233.2322600002</v>
      </c>
      <c r="M111" s="253">
        <f t="shared" si="11"/>
        <v>172287.61084000001</v>
      </c>
      <c r="N111" s="253">
        <f t="shared" si="11"/>
        <v>27045.621419999999</v>
      </c>
      <c r="O111" s="253">
        <f t="shared" si="11"/>
        <v>0</v>
      </c>
      <c r="P111" s="253">
        <f t="shared" si="11"/>
        <v>1729899.9999999998</v>
      </c>
      <c r="Q111" s="253">
        <f t="shared" si="11"/>
        <v>0</v>
      </c>
      <c r="R111" s="253">
        <f t="shared" si="11"/>
        <v>0</v>
      </c>
      <c r="S111" s="270">
        <f t="shared" si="11"/>
        <v>0</v>
      </c>
      <c r="T111" s="259">
        <f t="shared" si="11"/>
        <v>110527.66572999999</v>
      </c>
      <c r="U111" s="259">
        <f t="shared" si="11"/>
        <v>27045.621419999999</v>
      </c>
      <c r="V111" s="258">
        <f t="shared" si="11"/>
        <v>0</v>
      </c>
      <c r="W111" s="259">
        <f t="shared" si="11"/>
        <v>1729899.9999999998</v>
      </c>
      <c r="X111" s="258">
        <f t="shared" si="11"/>
        <v>0</v>
      </c>
      <c r="Y111" s="258">
        <f t="shared" si="11"/>
        <v>0</v>
      </c>
      <c r="Z111" s="258">
        <f t="shared" si="11"/>
        <v>0</v>
      </c>
      <c r="AA111" s="259">
        <f t="shared" si="11"/>
        <v>1867473.2871500002</v>
      </c>
      <c r="AB111" s="281"/>
      <c r="AC111" s="165"/>
      <c r="AD111" s="165"/>
      <c r="AE111" s="165"/>
      <c r="AF111" s="165"/>
      <c r="AG111" s="165"/>
      <c r="AH111" s="165"/>
      <c r="AI111" s="165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5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194"/>
      <c r="DQ111" s="194"/>
      <c r="DR111" s="194"/>
      <c r="DS111" s="194"/>
      <c r="DT111" s="194"/>
      <c r="DU111" s="194"/>
      <c r="DV111" s="194"/>
      <c r="DW111" s="194"/>
      <c r="DX111" s="194"/>
      <c r="DY111" s="194"/>
      <c r="DZ111" s="194"/>
      <c r="EA111" s="194"/>
      <c r="EB111" s="194"/>
      <c r="EC111" s="194"/>
      <c r="ED111" s="196"/>
      <c r="EE111" s="194"/>
      <c r="EF111" s="196"/>
      <c r="EG111" s="194"/>
      <c r="EH111" s="194"/>
      <c r="EI111" s="194"/>
      <c r="EJ111" s="194"/>
      <c r="EK111" s="194"/>
      <c r="EL111" s="194"/>
      <c r="EM111" s="194"/>
      <c r="EN111" s="194"/>
      <c r="EO111" s="194"/>
      <c r="EP111" s="194"/>
      <c r="EQ111" s="194"/>
      <c r="ER111" s="194"/>
      <c r="ES111" s="194"/>
      <c r="ET111" s="194"/>
      <c r="EU111" s="194"/>
      <c r="EV111" s="194"/>
      <c r="EW111" s="194"/>
      <c r="EX111" s="194"/>
      <c r="EY111" s="194"/>
      <c r="EZ111" s="194"/>
      <c r="FA111" s="194"/>
      <c r="FB111" s="194"/>
      <c r="FC111" s="194"/>
      <c r="FD111" s="194"/>
      <c r="FE111" s="194"/>
      <c r="FF111" s="194"/>
      <c r="FG111" s="194"/>
      <c r="FH111" s="194"/>
      <c r="FI111" s="194"/>
      <c r="FJ111" s="194"/>
      <c r="FK111" s="194"/>
      <c r="FL111" s="194"/>
      <c r="FM111" s="194"/>
      <c r="FN111" s="194"/>
      <c r="FO111" s="194"/>
      <c r="FP111" s="194"/>
      <c r="FQ111" s="194"/>
      <c r="FR111" s="194"/>
      <c r="FS111" s="194"/>
      <c r="FT111" s="194"/>
      <c r="FU111" s="194"/>
      <c r="FV111" s="194"/>
      <c r="FW111" s="194"/>
      <c r="FX111" s="194"/>
      <c r="FY111" s="194"/>
      <c r="FZ111" s="194"/>
      <c r="GA111" s="194"/>
      <c r="GB111" s="194"/>
      <c r="GC111" s="194"/>
      <c r="GD111" s="194"/>
      <c r="GE111" s="194"/>
      <c r="GF111" s="194"/>
      <c r="GG111" s="194"/>
      <c r="GH111" s="194"/>
      <c r="GI111" s="194"/>
      <c r="GJ111" s="194"/>
      <c r="GK111" s="194"/>
      <c r="GL111" s="194"/>
      <c r="GM111" s="194"/>
      <c r="GN111" s="194"/>
      <c r="GO111" s="194"/>
      <c r="GP111" s="194"/>
      <c r="GQ111" s="194"/>
      <c r="GR111" s="194"/>
      <c r="GS111" s="194"/>
      <c r="GT111" s="194"/>
      <c r="GU111" s="194"/>
      <c r="GV111" s="194"/>
      <c r="GW111" s="194"/>
      <c r="GX111" s="194"/>
      <c r="GY111" s="194"/>
      <c r="GZ111" s="194"/>
      <c r="HA111" s="194"/>
      <c r="HB111" s="194"/>
      <c r="HC111" s="194"/>
      <c r="HD111" s="194"/>
      <c r="HE111" s="194"/>
      <c r="HF111" s="194"/>
      <c r="HG111" s="194"/>
      <c r="HH111" s="194"/>
      <c r="HI111" s="194"/>
      <c r="HJ111" s="194"/>
      <c r="HK111" s="194"/>
      <c r="HL111" s="194"/>
      <c r="HM111" s="194"/>
      <c r="HN111" s="194"/>
      <c r="HO111" s="194"/>
      <c r="HP111" s="194"/>
      <c r="HQ111" s="194"/>
      <c r="HR111" s="194"/>
      <c r="HS111" s="194"/>
      <c r="HT111" s="194"/>
      <c r="HU111" s="194"/>
      <c r="HV111" s="194"/>
      <c r="HW111" s="194"/>
      <c r="HX111" s="194"/>
      <c r="HY111" s="194"/>
      <c r="HZ111" s="194"/>
      <c r="IA111" s="194"/>
      <c r="IB111" s="194"/>
      <c r="IC111" s="194"/>
      <c r="ID111" s="194"/>
    </row>
    <row r="112" spans="1:238" s="153" customFormat="1" ht="26.25" customHeight="1">
      <c r="A112" s="261"/>
      <c r="B112" s="261"/>
      <c r="C112" s="526" t="s">
        <v>275</v>
      </c>
      <c r="D112" s="527"/>
      <c r="E112" s="527"/>
      <c r="F112" s="527"/>
      <c r="G112" s="527"/>
      <c r="H112" s="527"/>
      <c r="I112" s="527"/>
      <c r="J112" s="528"/>
      <c r="K112" s="271"/>
      <c r="L112" s="262"/>
      <c r="M112" s="263"/>
      <c r="N112" s="263"/>
      <c r="O112" s="263"/>
      <c r="P112" s="263"/>
      <c r="Q112" s="263"/>
      <c r="R112" s="263"/>
      <c r="S112" s="264"/>
      <c r="T112" s="265"/>
      <c r="U112" s="265"/>
      <c r="V112" s="266"/>
      <c r="W112" s="265"/>
      <c r="X112" s="266"/>
      <c r="Y112" s="266"/>
      <c r="Z112" s="266"/>
      <c r="AA112" s="265"/>
      <c r="AB112" s="281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  <c r="CE112" s="157"/>
      <c r="CF112" s="157"/>
      <c r="CG112" s="157"/>
      <c r="CH112" s="157"/>
      <c r="CI112" s="155"/>
      <c r="CJ112" s="157"/>
      <c r="CK112" s="157"/>
      <c r="CL112" s="157"/>
      <c r="CM112" s="157"/>
      <c r="CN112" s="157"/>
      <c r="CO112" s="157"/>
      <c r="CP112" s="157"/>
      <c r="CQ112" s="157"/>
      <c r="CR112" s="157"/>
      <c r="CS112" s="157"/>
      <c r="CT112" s="157"/>
      <c r="CU112" s="157"/>
      <c r="CV112" s="157"/>
      <c r="CW112" s="157"/>
      <c r="CX112" s="157"/>
      <c r="CY112" s="157"/>
      <c r="CZ112" s="157"/>
      <c r="DA112" s="157"/>
      <c r="DB112" s="157"/>
      <c r="DC112" s="157"/>
      <c r="DD112" s="157"/>
      <c r="DE112" s="157"/>
      <c r="DF112" s="157"/>
      <c r="DG112" s="157"/>
      <c r="DH112" s="157"/>
      <c r="DI112" s="157"/>
      <c r="DJ112" s="157"/>
      <c r="DK112" s="157"/>
      <c r="DL112" s="157"/>
      <c r="DM112" s="157"/>
      <c r="DN112" s="157"/>
      <c r="DO112" s="157"/>
      <c r="DP112" s="157"/>
      <c r="DQ112" s="157"/>
      <c r="DR112" s="157"/>
      <c r="DS112" s="157"/>
      <c r="DT112" s="157"/>
      <c r="DU112" s="157"/>
      <c r="DV112" s="157"/>
      <c r="DW112" s="157"/>
      <c r="DX112" s="157"/>
      <c r="DY112" s="157"/>
      <c r="DZ112" s="157"/>
      <c r="EA112" s="157"/>
      <c r="EB112" s="157"/>
      <c r="EC112" s="157"/>
      <c r="ED112" s="154"/>
      <c r="EE112" s="157"/>
      <c r="EF112" s="154"/>
      <c r="EG112" s="157"/>
      <c r="EH112" s="157"/>
      <c r="EI112" s="157"/>
      <c r="EJ112" s="157"/>
      <c r="EK112" s="157"/>
      <c r="EL112" s="157"/>
      <c r="EM112" s="157"/>
      <c r="EN112" s="157"/>
      <c r="EO112" s="157"/>
      <c r="EP112" s="157"/>
      <c r="EQ112" s="157"/>
      <c r="ER112" s="157"/>
      <c r="ES112" s="157"/>
      <c r="ET112" s="157"/>
      <c r="EU112" s="157"/>
      <c r="EV112" s="157"/>
      <c r="EW112" s="157"/>
      <c r="EX112" s="157"/>
      <c r="EY112" s="157"/>
      <c r="EZ112" s="157"/>
      <c r="FA112" s="157"/>
      <c r="FB112" s="157"/>
      <c r="FC112" s="157"/>
      <c r="FD112" s="157"/>
      <c r="FE112" s="157"/>
      <c r="FF112" s="157"/>
      <c r="FG112" s="157"/>
      <c r="FH112" s="157"/>
      <c r="FI112" s="157"/>
      <c r="FJ112" s="157"/>
      <c r="FK112" s="157"/>
      <c r="FL112" s="157"/>
      <c r="FM112" s="157"/>
      <c r="FN112" s="157"/>
      <c r="FO112" s="157"/>
      <c r="FP112" s="157"/>
      <c r="FQ112" s="157"/>
      <c r="FR112" s="157"/>
      <c r="FS112" s="157"/>
      <c r="FT112" s="157"/>
      <c r="FU112" s="157"/>
      <c r="FV112" s="157"/>
      <c r="FW112" s="157"/>
      <c r="FX112" s="157"/>
      <c r="FY112" s="157"/>
      <c r="FZ112" s="157"/>
      <c r="GA112" s="157"/>
      <c r="GB112" s="157"/>
      <c r="GC112" s="157"/>
      <c r="GD112" s="157"/>
      <c r="GE112" s="157"/>
      <c r="GF112" s="157"/>
      <c r="GG112" s="157"/>
      <c r="GH112" s="157"/>
      <c r="GI112" s="157"/>
      <c r="GJ112" s="157"/>
      <c r="GK112" s="157"/>
      <c r="GL112" s="157"/>
      <c r="GM112" s="157"/>
      <c r="GN112" s="157"/>
      <c r="GO112" s="157"/>
      <c r="GP112" s="157"/>
      <c r="GQ112" s="157"/>
      <c r="GR112" s="157"/>
      <c r="GS112" s="157"/>
      <c r="GT112" s="157"/>
      <c r="GU112" s="157"/>
      <c r="GV112" s="157"/>
      <c r="GW112" s="157"/>
      <c r="GX112" s="157"/>
      <c r="GY112" s="157"/>
      <c r="GZ112" s="157"/>
      <c r="HA112" s="157"/>
      <c r="HB112" s="157"/>
      <c r="HC112" s="157"/>
      <c r="HD112" s="157"/>
      <c r="HE112" s="157"/>
      <c r="HF112" s="157"/>
      <c r="HG112" s="157"/>
      <c r="HH112" s="157"/>
      <c r="HI112" s="157"/>
      <c r="HJ112" s="157"/>
      <c r="HK112" s="157"/>
      <c r="HL112" s="157"/>
      <c r="HM112" s="157"/>
      <c r="HN112" s="157"/>
      <c r="HO112" s="157"/>
      <c r="HP112" s="157"/>
      <c r="HQ112" s="157"/>
      <c r="HR112" s="157"/>
      <c r="HS112" s="157"/>
      <c r="HT112" s="157"/>
      <c r="HU112" s="157"/>
      <c r="HV112" s="157"/>
      <c r="HW112" s="157"/>
      <c r="HX112" s="157"/>
      <c r="HY112" s="157"/>
      <c r="HZ112" s="157"/>
      <c r="IA112" s="157"/>
      <c r="IB112" s="157"/>
      <c r="IC112" s="157"/>
      <c r="ID112" s="157"/>
    </row>
    <row r="113" spans="1:242" s="153" customFormat="1" ht="45">
      <c r="A113" s="204"/>
      <c r="B113" s="204"/>
      <c r="C113" s="177">
        <v>1</v>
      </c>
      <c r="D113" s="200" t="s">
        <v>194</v>
      </c>
      <c r="E113" s="162">
        <v>44819</v>
      </c>
      <c r="F113" s="162">
        <v>44873</v>
      </c>
      <c r="G113" s="217"/>
      <c r="H113" s="163">
        <v>0.8</v>
      </c>
      <c r="I113" s="248"/>
      <c r="J113" s="163">
        <v>0.8</v>
      </c>
      <c r="K113" s="166" t="s">
        <v>266</v>
      </c>
      <c r="L113" s="234">
        <v>6443.0281999999997</v>
      </c>
      <c r="M113" s="240">
        <v>6443.0281999999997</v>
      </c>
      <c r="N113" s="239"/>
      <c r="O113" s="239"/>
      <c r="P113" s="239"/>
      <c r="Q113" s="239"/>
      <c r="R113" s="239"/>
      <c r="S113" s="239"/>
      <c r="T113" s="170">
        <v>6443.0281999999997</v>
      </c>
      <c r="U113" s="170"/>
      <c r="V113" s="170"/>
      <c r="W113" s="170"/>
      <c r="X113" s="170"/>
      <c r="Y113" s="170"/>
      <c r="Z113" s="170"/>
      <c r="AA113" s="238">
        <v>6443.0281999999997</v>
      </c>
      <c r="AB113" s="286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7"/>
      <c r="CL113" s="157"/>
      <c r="CM113" s="155"/>
      <c r="CN113" s="157"/>
      <c r="CO113" s="157"/>
      <c r="CP113" s="157"/>
      <c r="CQ113" s="157"/>
      <c r="CR113" s="157"/>
      <c r="CS113" s="157"/>
      <c r="CT113" s="157"/>
      <c r="CU113" s="157"/>
      <c r="CV113" s="157"/>
      <c r="CW113" s="157"/>
      <c r="CX113" s="157"/>
      <c r="CY113" s="157"/>
      <c r="CZ113" s="157"/>
      <c r="DA113" s="157"/>
      <c r="DB113" s="157"/>
      <c r="DC113" s="157"/>
      <c r="DD113" s="157"/>
      <c r="DE113" s="157"/>
      <c r="DF113" s="157"/>
      <c r="DG113" s="157"/>
      <c r="DH113" s="157"/>
      <c r="DI113" s="157"/>
      <c r="DJ113" s="157"/>
      <c r="DK113" s="157"/>
      <c r="DL113" s="157"/>
      <c r="DM113" s="157"/>
      <c r="DN113" s="157"/>
      <c r="DO113" s="157"/>
      <c r="DP113" s="157"/>
      <c r="DQ113" s="157"/>
      <c r="DR113" s="157"/>
      <c r="DS113" s="157"/>
      <c r="DT113" s="157"/>
      <c r="DU113" s="157"/>
      <c r="DV113" s="157"/>
      <c r="DW113" s="157"/>
      <c r="DX113" s="157"/>
      <c r="DY113" s="157"/>
      <c r="DZ113" s="157"/>
      <c r="EA113" s="157"/>
      <c r="EB113" s="157"/>
      <c r="EC113" s="157"/>
      <c r="ED113" s="157"/>
      <c r="EE113" s="157"/>
      <c r="EF113" s="157"/>
      <c r="EG113" s="157"/>
      <c r="EH113" s="154"/>
      <c r="EI113" s="157"/>
      <c r="EJ113" s="154"/>
      <c r="EK113" s="157"/>
      <c r="EL113" s="157"/>
      <c r="EM113" s="157"/>
      <c r="EN113" s="157"/>
      <c r="EO113" s="157"/>
      <c r="EP113" s="157"/>
      <c r="EQ113" s="157"/>
      <c r="ER113" s="157"/>
      <c r="ES113" s="157"/>
      <c r="ET113" s="157"/>
      <c r="EU113" s="157"/>
      <c r="EV113" s="157"/>
      <c r="EW113" s="157"/>
      <c r="EX113" s="157"/>
      <c r="EY113" s="157"/>
      <c r="EZ113" s="157"/>
      <c r="FA113" s="157"/>
      <c r="FB113" s="157"/>
      <c r="FC113" s="157"/>
      <c r="FD113" s="157"/>
      <c r="FE113" s="157"/>
      <c r="FF113" s="157"/>
      <c r="FG113" s="157"/>
      <c r="FH113" s="157"/>
      <c r="FI113" s="157"/>
      <c r="FJ113" s="157"/>
      <c r="FK113" s="157"/>
      <c r="FL113" s="157"/>
      <c r="FM113" s="157"/>
      <c r="FN113" s="157"/>
      <c r="FO113" s="157"/>
      <c r="FP113" s="157"/>
      <c r="FQ113" s="157"/>
      <c r="FR113" s="157"/>
      <c r="FS113" s="157"/>
      <c r="FT113" s="157"/>
      <c r="FU113" s="157"/>
      <c r="FV113" s="157"/>
      <c r="FW113" s="157"/>
      <c r="FX113" s="157"/>
      <c r="FY113" s="157"/>
      <c r="FZ113" s="157"/>
      <c r="GA113" s="157"/>
      <c r="GB113" s="157"/>
      <c r="GC113" s="157"/>
      <c r="GD113" s="157"/>
      <c r="GE113" s="157"/>
      <c r="GF113" s="157"/>
      <c r="GG113" s="157"/>
      <c r="GH113" s="157"/>
      <c r="GI113" s="157"/>
      <c r="GJ113" s="157"/>
      <c r="GK113" s="157"/>
      <c r="GL113" s="157"/>
      <c r="GM113" s="157"/>
      <c r="GN113" s="157"/>
      <c r="GO113" s="157"/>
      <c r="GP113" s="157"/>
      <c r="GQ113" s="157"/>
      <c r="GR113" s="157"/>
      <c r="GS113" s="157"/>
      <c r="GT113" s="157"/>
      <c r="GU113" s="157"/>
      <c r="GV113" s="157"/>
      <c r="GW113" s="157"/>
      <c r="GX113" s="157"/>
      <c r="GY113" s="157"/>
      <c r="GZ113" s="157"/>
      <c r="HA113" s="157"/>
      <c r="HB113" s="157"/>
      <c r="HC113" s="157"/>
      <c r="HD113" s="157"/>
      <c r="HE113" s="157"/>
      <c r="HF113" s="157"/>
      <c r="HG113" s="157"/>
      <c r="HH113" s="157"/>
      <c r="HI113" s="157"/>
      <c r="HJ113" s="157"/>
      <c r="HK113" s="157"/>
      <c r="HL113" s="157"/>
      <c r="HM113" s="157"/>
      <c r="HN113" s="157"/>
      <c r="HO113" s="157"/>
      <c r="HP113" s="157"/>
      <c r="HQ113" s="157"/>
      <c r="HR113" s="157"/>
      <c r="HS113" s="157"/>
      <c r="HT113" s="157"/>
      <c r="HU113" s="157"/>
      <c r="HV113" s="157"/>
      <c r="HW113" s="157"/>
      <c r="HX113" s="157"/>
      <c r="HY113" s="157"/>
      <c r="HZ113" s="157"/>
      <c r="IA113" s="157"/>
      <c r="IB113" s="157"/>
      <c r="IC113" s="157"/>
      <c r="ID113" s="157"/>
      <c r="IE113" s="157"/>
      <c r="IF113" s="157"/>
      <c r="IG113" s="157"/>
      <c r="IH113" s="157"/>
    </row>
    <row r="114" spans="1:242" s="165" customFormat="1" ht="45">
      <c r="A114" s="204"/>
      <c r="B114" s="204"/>
      <c r="C114" s="177" t="s">
        <v>112</v>
      </c>
      <c r="D114" s="218" t="s">
        <v>196</v>
      </c>
      <c r="E114" s="162">
        <v>44910</v>
      </c>
      <c r="F114" s="162">
        <v>44894</v>
      </c>
      <c r="G114" s="219"/>
      <c r="H114" s="220">
        <v>1</v>
      </c>
      <c r="I114" s="219"/>
      <c r="J114" s="163">
        <v>1.05</v>
      </c>
      <c r="K114" s="173" t="s">
        <v>240</v>
      </c>
      <c r="L114" s="236">
        <v>8161.9110899999996</v>
      </c>
      <c r="M114" s="239">
        <v>8161.9110899999996</v>
      </c>
      <c r="N114" s="239"/>
      <c r="O114" s="239"/>
      <c r="P114" s="239"/>
      <c r="Q114" s="239"/>
      <c r="R114" s="239"/>
      <c r="S114" s="239"/>
      <c r="T114" s="170">
        <v>8161.9110899999996</v>
      </c>
      <c r="U114" s="170"/>
      <c r="V114" s="170"/>
      <c r="W114" s="170"/>
      <c r="X114" s="170"/>
      <c r="Y114" s="170"/>
      <c r="Z114" s="170"/>
      <c r="AA114" s="170">
        <v>8161.9110899999996</v>
      </c>
      <c r="AB114" s="286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8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167"/>
      <c r="DH114" s="167"/>
      <c r="DI114" s="167"/>
      <c r="DJ114" s="167"/>
      <c r="DK114" s="167"/>
      <c r="DL114" s="167"/>
      <c r="DM114" s="167"/>
      <c r="DN114" s="167"/>
      <c r="DO114" s="167"/>
      <c r="DP114" s="167"/>
      <c r="DQ114" s="167"/>
      <c r="DR114" s="167"/>
      <c r="DS114" s="167"/>
      <c r="DT114" s="167"/>
      <c r="DU114" s="167"/>
      <c r="DV114" s="167"/>
      <c r="DW114" s="167"/>
      <c r="DX114" s="167"/>
      <c r="DY114" s="167"/>
      <c r="DZ114" s="167"/>
      <c r="EA114" s="167"/>
      <c r="EB114" s="167"/>
      <c r="EC114" s="167"/>
      <c r="ED114" s="167"/>
      <c r="EE114" s="167"/>
      <c r="EF114" s="167"/>
      <c r="EG114" s="167"/>
      <c r="EH114" s="169"/>
      <c r="EI114" s="167"/>
      <c r="EJ114" s="169"/>
      <c r="EK114" s="167"/>
      <c r="EL114" s="167"/>
      <c r="EM114" s="167"/>
      <c r="EN114" s="167"/>
      <c r="EO114" s="167"/>
      <c r="EP114" s="167"/>
      <c r="EQ114" s="167"/>
      <c r="ER114" s="167"/>
      <c r="ES114" s="167"/>
      <c r="ET114" s="167"/>
      <c r="EU114" s="167"/>
      <c r="EV114" s="167"/>
      <c r="EW114" s="167"/>
      <c r="EX114" s="167"/>
      <c r="EY114" s="167"/>
      <c r="EZ114" s="167"/>
      <c r="FA114" s="167"/>
      <c r="FB114" s="167"/>
      <c r="FC114" s="167"/>
      <c r="FD114" s="167"/>
      <c r="FE114" s="167"/>
      <c r="FF114" s="167"/>
      <c r="FG114" s="167"/>
      <c r="FH114" s="167"/>
      <c r="FI114" s="167"/>
      <c r="FJ114" s="167"/>
      <c r="FK114" s="167"/>
      <c r="FL114" s="167"/>
      <c r="FM114" s="167"/>
      <c r="FN114" s="167"/>
      <c r="FO114" s="167"/>
      <c r="FP114" s="167"/>
      <c r="FQ114" s="167"/>
      <c r="FR114" s="167"/>
      <c r="FS114" s="167"/>
      <c r="FT114" s="167"/>
      <c r="FU114" s="167"/>
      <c r="FV114" s="167"/>
      <c r="FW114" s="167"/>
      <c r="FX114" s="167"/>
      <c r="FY114" s="167"/>
      <c r="FZ114" s="167"/>
      <c r="GA114" s="167"/>
      <c r="GB114" s="167"/>
      <c r="GC114" s="167"/>
      <c r="GD114" s="167"/>
      <c r="GE114" s="167"/>
      <c r="GF114" s="167"/>
      <c r="GG114" s="167"/>
      <c r="GH114" s="167"/>
      <c r="GI114" s="167"/>
      <c r="GJ114" s="167"/>
      <c r="GK114" s="167"/>
      <c r="GL114" s="167"/>
      <c r="GM114" s="167"/>
      <c r="GN114" s="167"/>
      <c r="GO114" s="167"/>
      <c r="GP114" s="167"/>
      <c r="GQ114" s="167"/>
      <c r="GR114" s="167"/>
      <c r="GS114" s="167"/>
      <c r="GT114" s="167"/>
      <c r="GU114" s="167"/>
      <c r="GV114" s="167"/>
      <c r="GW114" s="167"/>
      <c r="GX114" s="167"/>
      <c r="GY114" s="167"/>
      <c r="GZ114" s="167"/>
      <c r="HA114" s="167"/>
      <c r="HB114" s="167"/>
      <c r="HC114" s="167"/>
      <c r="HD114" s="167"/>
      <c r="HE114" s="167"/>
      <c r="HF114" s="167"/>
      <c r="HG114" s="167"/>
      <c r="HH114" s="167"/>
      <c r="HI114" s="167"/>
      <c r="HJ114" s="167"/>
      <c r="HK114" s="167"/>
      <c r="HL114" s="167"/>
      <c r="HM114" s="167"/>
      <c r="HN114" s="167"/>
      <c r="HO114" s="167"/>
      <c r="HP114" s="167"/>
      <c r="HQ114" s="167"/>
      <c r="HR114" s="167"/>
      <c r="HS114" s="167"/>
      <c r="HT114" s="167"/>
      <c r="HU114" s="167"/>
      <c r="HV114" s="167"/>
      <c r="HW114" s="167"/>
      <c r="HX114" s="167"/>
      <c r="HY114" s="167"/>
      <c r="HZ114" s="167"/>
      <c r="IA114" s="167"/>
      <c r="IB114" s="167"/>
      <c r="IC114" s="167"/>
      <c r="ID114" s="167"/>
      <c r="IE114" s="167"/>
      <c r="IF114" s="167"/>
      <c r="IG114" s="167"/>
      <c r="IH114" s="167"/>
    </row>
    <row r="115" spans="1:242" s="165" customFormat="1" ht="60">
      <c r="A115" s="204"/>
      <c r="B115" s="204"/>
      <c r="C115" s="177" t="s">
        <v>113</v>
      </c>
      <c r="D115" s="221" t="s">
        <v>188</v>
      </c>
      <c r="E115" s="164">
        <v>44788</v>
      </c>
      <c r="F115" s="164">
        <v>44915</v>
      </c>
      <c r="G115" s="221"/>
      <c r="H115" s="220">
        <v>1</v>
      </c>
      <c r="I115" s="221"/>
      <c r="J115" s="197">
        <v>1.0905</v>
      </c>
      <c r="K115" s="166" t="s">
        <v>267</v>
      </c>
      <c r="L115" s="239">
        <v>14360.15</v>
      </c>
      <c r="M115" s="239">
        <v>14360.15</v>
      </c>
      <c r="N115" s="239"/>
      <c r="O115" s="239"/>
      <c r="P115" s="239"/>
      <c r="Q115" s="239"/>
      <c r="R115" s="239"/>
      <c r="S115" s="239"/>
      <c r="T115" s="170">
        <v>14360.15</v>
      </c>
      <c r="U115" s="170"/>
      <c r="V115" s="170"/>
      <c r="W115" s="170"/>
      <c r="X115" s="170"/>
      <c r="Y115" s="170"/>
      <c r="Z115" s="170"/>
      <c r="AA115" s="170">
        <v>14360.15</v>
      </c>
      <c r="AB115" s="286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8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167"/>
      <c r="DH115" s="167"/>
      <c r="DI115" s="167"/>
      <c r="DJ115" s="167"/>
      <c r="DK115" s="167"/>
      <c r="DL115" s="167"/>
      <c r="DM115" s="167"/>
      <c r="DN115" s="167"/>
      <c r="DO115" s="167"/>
      <c r="DP115" s="167"/>
      <c r="DQ115" s="167"/>
      <c r="DR115" s="167"/>
      <c r="DS115" s="167"/>
      <c r="DT115" s="167"/>
      <c r="DU115" s="167"/>
      <c r="DV115" s="167"/>
      <c r="DW115" s="167"/>
      <c r="DX115" s="167"/>
      <c r="DY115" s="167"/>
      <c r="DZ115" s="167"/>
      <c r="EA115" s="167"/>
      <c r="EB115" s="167"/>
      <c r="EC115" s="167"/>
      <c r="ED115" s="167"/>
      <c r="EE115" s="167"/>
      <c r="EF115" s="167"/>
      <c r="EG115" s="167"/>
      <c r="EH115" s="169"/>
      <c r="EI115" s="167"/>
      <c r="EJ115" s="169"/>
      <c r="EK115" s="167"/>
      <c r="EL115" s="167"/>
      <c r="EM115" s="167"/>
      <c r="EN115" s="167"/>
      <c r="EO115" s="167"/>
      <c r="EP115" s="167"/>
      <c r="EQ115" s="167"/>
      <c r="ER115" s="167"/>
      <c r="ES115" s="167"/>
      <c r="ET115" s="167"/>
      <c r="EU115" s="167"/>
      <c r="EV115" s="167"/>
      <c r="EW115" s="167"/>
      <c r="EX115" s="167"/>
      <c r="EY115" s="167"/>
      <c r="EZ115" s="167"/>
      <c r="FA115" s="167"/>
      <c r="FB115" s="167"/>
      <c r="FC115" s="167"/>
      <c r="FD115" s="167"/>
      <c r="FE115" s="167"/>
      <c r="FF115" s="167"/>
      <c r="FG115" s="167"/>
      <c r="FH115" s="167"/>
      <c r="FI115" s="167"/>
      <c r="FJ115" s="167"/>
      <c r="FK115" s="167"/>
      <c r="FL115" s="167"/>
      <c r="FM115" s="167"/>
      <c r="FN115" s="167"/>
      <c r="FO115" s="167"/>
      <c r="FP115" s="167"/>
      <c r="FQ115" s="167"/>
      <c r="FR115" s="167"/>
      <c r="FS115" s="167"/>
      <c r="FT115" s="167"/>
      <c r="FU115" s="167"/>
      <c r="FV115" s="167"/>
      <c r="FW115" s="167"/>
      <c r="FX115" s="167"/>
      <c r="FY115" s="167"/>
      <c r="FZ115" s="167"/>
      <c r="GA115" s="167"/>
      <c r="GB115" s="167"/>
      <c r="GC115" s="167"/>
      <c r="GD115" s="167"/>
      <c r="GE115" s="167"/>
      <c r="GF115" s="167"/>
      <c r="GG115" s="167"/>
      <c r="GH115" s="167"/>
      <c r="GI115" s="167"/>
      <c r="GJ115" s="167"/>
      <c r="GK115" s="167"/>
      <c r="GL115" s="167"/>
      <c r="GM115" s="167"/>
      <c r="GN115" s="167"/>
      <c r="GO115" s="167"/>
      <c r="GP115" s="167"/>
      <c r="GQ115" s="167"/>
      <c r="GR115" s="167"/>
      <c r="GS115" s="167"/>
      <c r="GT115" s="167"/>
      <c r="GU115" s="167"/>
      <c r="GV115" s="167"/>
      <c r="GW115" s="167"/>
      <c r="GX115" s="167"/>
      <c r="GY115" s="167"/>
      <c r="GZ115" s="167"/>
      <c r="HA115" s="167"/>
      <c r="HB115" s="167"/>
      <c r="HC115" s="167"/>
      <c r="HD115" s="167"/>
      <c r="HE115" s="167"/>
      <c r="HF115" s="167"/>
      <c r="HG115" s="167"/>
      <c r="HH115" s="167"/>
      <c r="HI115" s="167"/>
      <c r="HJ115" s="167"/>
      <c r="HK115" s="167"/>
      <c r="HL115" s="167"/>
      <c r="HM115" s="167"/>
      <c r="HN115" s="167"/>
      <c r="HO115" s="167"/>
      <c r="HP115" s="167"/>
      <c r="HQ115" s="167"/>
      <c r="HR115" s="167"/>
      <c r="HS115" s="167"/>
      <c r="HT115" s="167"/>
      <c r="HU115" s="167"/>
      <c r="HV115" s="167"/>
      <c r="HW115" s="167"/>
      <c r="HX115" s="167"/>
      <c r="HY115" s="167"/>
      <c r="HZ115" s="167"/>
      <c r="IA115" s="167"/>
      <c r="IB115" s="167"/>
      <c r="IC115" s="167"/>
      <c r="ID115" s="167"/>
      <c r="IE115" s="167"/>
      <c r="IF115" s="167"/>
      <c r="IG115" s="167"/>
      <c r="IH115" s="167"/>
    </row>
    <row r="116" spans="1:242" s="165" customFormat="1" ht="60">
      <c r="A116" s="204"/>
      <c r="B116" s="204"/>
      <c r="C116" s="177" t="s">
        <v>114</v>
      </c>
      <c r="D116" s="221" t="s">
        <v>191</v>
      </c>
      <c r="E116" s="162">
        <v>44778</v>
      </c>
      <c r="F116" s="164">
        <v>44778</v>
      </c>
      <c r="G116" s="221"/>
      <c r="H116" s="220">
        <v>2</v>
      </c>
      <c r="I116" s="221"/>
      <c r="J116" s="163">
        <v>2</v>
      </c>
      <c r="K116" s="166" t="s">
        <v>212</v>
      </c>
      <c r="L116" s="239">
        <v>18140.767930000002</v>
      </c>
      <c r="M116" s="170">
        <v>18140.767930000002</v>
      </c>
      <c r="N116" s="239"/>
      <c r="O116" s="239"/>
      <c r="P116" s="239"/>
      <c r="Q116" s="239"/>
      <c r="R116" s="239"/>
      <c r="S116" s="239"/>
      <c r="T116" s="170">
        <v>18140.767930000002</v>
      </c>
      <c r="U116" s="170"/>
      <c r="V116" s="170"/>
      <c r="W116" s="170"/>
      <c r="X116" s="170"/>
      <c r="Y116" s="170"/>
      <c r="Z116" s="170"/>
      <c r="AA116" s="170">
        <v>18140.767930000002</v>
      </c>
      <c r="AB116" s="286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8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  <c r="EC116" s="167"/>
      <c r="ED116" s="167"/>
      <c r="EE116" s="167"/>
      <c r="EF116" s="167"/>
      <c r="EG116" s="167"/>
      <c r="EH116" s="169"/>
      <c r="EI116" s="167"/>
      <c r="EJ116" s="169"/>
      <c r="EK116" s="167"/>
      <c r="EL116" s="167"/>
      <c r="EM116" s="167"/>
      <c r="EN116" s="167"/>
      <c r="EO116" s="167"/>
      <c r="EP116" s="167"/>
      <c r="EQ116" s="167"/>
      <c r="ER116" s="167"/>
      <c r="ES116" s="167"/>
      <c r="ET116" s="167"/>
      <c r="EU116" s="167"/>
      <c r="EV116" s="167"/>
      <c r="EW116" s="167"/>
      <c r="EX116" s="167"/>
      <c r="EY116" s="167"/>
      <c r="EZ116" s="167"/>
      <c r="FA116" s="167"/>
      <c r="FB116" s="167"/>
      <c r="FC116" s="167"/>
      <c r="FD116" s="167"/>
      <c r="FE116" s="167"/>
      <c r="FF116" s="167"/>
      <c r="FG116" s="167"/>
      <c r="FH116" s="167"/>
      <c r="FI116" s="167"/>
      <c r="FJ116" s="167"/>
      <c r="FK116" s="167"/>
      <c r="FL116" s="167"/>
      <c r="FM116" s="167"/>
      <c r="FN116" s="167"/>
      <c r="FO116" s="167"/>
      <c r="FP116" s="167"/>
      <c r="FQ116" s="167"/>
      <c r="FR116" s="167"/>
      <c r="FS116" s="167"/>
      <c r="FT116" s="167"/>
      <c r="FU116" s="167"/>
      <c r="FV116" s="167"/>
      <c r="FW116" s="167"/>
      <c r="FX116" s="167"/>
      <c r="FY116" s="167"/>
      <c r="FZ116" s="167"/>
      <c r="GA116" s="167"/>
      <c r="GB116" s="167"/>
      <c r="GC116" s="167"/>
      <c r="GD116" s="167"/>
      <c r="GE116" s="167"/>
      <c r="GF116" s="167"/>
      <c r="GG116" s="167"/>
      <c r="GH116" s="167"/>
      <c r="GI116" s="167"/>
      <c r="GJ116" s="167"/>
      <c r="GK116" s="167"/>
      <c r="GL116" s="167"/>
      <c r="GM116" s="167"/>
      <c r="GN116" s="167"/>
      <c r="GO116" s="167"/>
      <c r="GP116" s="167"/>
      <c r="GQ116" s="167"/>
      <c r="GR116" s="167"/>
      <c r="GS116" s="167"/>
      <c r="GT116" s="167"/>
      <c r="GU116" s="167"/>
      <c r="GV116" s="167"/>
      <c r="GW116" s="167"/>
      <c r="GX116" s="167"/>
      <c r="GY116" s="167"/>
      <c r="GZ116" s="167"/>
      <c r="HA116" s="167"/>
      <c r="HB116" s="167"/>
      <c r="HC116" s="167"/>
      <c r="HD116" s="167"/>
      <c r="HE116" s="167"/>
      <c r="HF116" s="167"/>
      <c r="HG116" s="167"/>
      <c r="HH116" s="167"/>
      <c r="HI116" s="167"/>
      <c r="HJ116" s="167"/>
      <c r="HK116" s="167"/>
      <c r="HL116" s="167"/>
      <c r="HM116" s="167"/>
      <c r="HN116" s="167"/>
      <c r="HO116" s="167"/>
      <c r="HP116" s="167"/>
      <c r="HQ116" s="167"/>
      <c r="HR116" s="167"/>
      <c r="HS116" s="167"/>
      <c r="HT116" s="167"/>
      <c r="HU116" s="167"/>
      <c r="HV116" s="167"/>
      <c r="HW116" s="167"/>
      <c r="HX116" s="167"/>
      <c r="HY116" s="167"/>
      <c r="HZ116" s="167"/>
      <c r="IA116" s="167"/>
      <c r="IB116" s="167"/>
      <c r="IC116" s="167"/>
      <c r="ID116" s="167"/>
      <c r="IE116" s="167"/>
      <c r="IF116" s="167"/>
      <c r="IG116" s="167"/>
      <c r="IH116" s="167"/>
    </row>
    <row r="117" spans="1:242" s="153" customFormat="1" ht="45">
      <c r="A117" s="204"/>
      <c r="B117" s="204"/>
      <c r="C117" s="177" t="s">
        <v>115</v>
      </c>
      <c r="D117" s="222" t="s">
        <v>192</v>
      </c>
      <c r="E117" s="162">
        <v>44777</v>
      </c>
      <c r="F117" s="164">
        <v>44838</v>
      </c>
      <c r="G117" s="222"/>
      <c r="H117" s="220">
        <v>2</v>
      </c>
      <c r="I117" s="222"/>
      <c r="J117" s="220">
        <v>1.9690000000000001</v>
      </c>
      <c r="K117" s="166" t="s">
        <v>241</v>
      </c>
      <c r="L117" s="239">
        <v>30749.550900000002</v>
      </c>
      <c r="M117" s="239">
        <v>30749.550900000002</v>
      </c>
      <c r="N117" s="239"/>
      <c r="O117" s="239"/>
      <c r="P117" s="239"/>
      <c r="Q117" s="239"/>
      <c r="R117" s="239"/>
      <c r="S117" s="239"/>
      <c r="T117" s="170">
        <v>30749.550900000002</v>
      </c>
      <c r="U117" s="170"/>
      <c r="V117" s="170"/>
      <c r="W117" s="170"/>
      <c r="X117" s="170"/>
      <c r="Y117" s="170"/>
      <c r="Z117" s="170"/>
      <c r="AA117" s="170">
        <v>30749.550900000002</v>
      </c>
      <c r="AB117" s="286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  <c r="CE117" s="157"/>
      <c r="CF117" s="157"/>
      <c r="CG117" s="157"/>
      <c r="CH117" s="157"/>
      <c r="CI117" s="157"/>
      <c r="CJ117" s="157"/>
      <c r="CK117" s="157"/>
      <c r="CL117" s="157"/>
      <c r="CM117" s="155"/>
      <c r="CN117" s="157"/>
      <c r="CO117" s="157"/>
      <c r="CP117" s="157"/>
      <c r="CQ117" s="157"/>
      <c r="CR117" s="157"/>
      <c r="CS117" s="157"/>
      <c r="CT117" s="157"/>
      <c r="CU117" s="157"/>
      <c r="CV117" s="157"/>
      <c r="CW117" s="157"/>
      <c r="CX117" s="157"/>
      <c r="CY117" s="157"/>
      <c r="CZ117" s="157"/>
      <c r="DA117" s="157"/>
      <c r="DB117" s="157"/>
      <c r="DC117" s="157"/>
      <c r="DD117" s="157"/>
      <c r="DE117" s="157"/>
      <c r="DF117" s="157"/>
      <c r="DG117" s="157"/>
      <c r="DH117" s="157"/>
      <c r="DI117" s="157"/>
      <c r="DJ117" s="157"/>
      <c r="DK117" s="157"/>
      <c r="DL117" s="157"/>
      <c r="DM117" s="157"/>
      <c r="DN117" s="157"/>
      <c r="DO117" s="157"/>
      <c r="DP117" s="157"/>
      <c r="DQ117" s="157"/>
      <c r="DR117" s="157"/>
      <c r="DS117" s="157"/>
      <c r="DT117" s="157"/>
      <c r="DU117" s="157"/>
      <c r="DV117" s="157"/>
      <c r="DW117" s="157"/>
      <c r="DX117" s="157"/>
      <c r="DY117" s="157"/>
      <c r="DZ117" s="157"/>
      <c r="EA117" s="157"/>
      <c r="EB117" s="157"/>
      <c r="EC117" s="157"/>
      <c r="ED117" s="157"/>
      <c r="EE117" s="157"/>
      <c r="EF117" s="157"/>
      <c r="EG117" s="157"/>
      <c r="EH117" s="154"/>
      <c r="EI117" s="157"/>
      <c r="EJ117" s="154"/>
      <c r="EK117" s="157"/>
      <c r="EL117" s="157"/>
      <c r="EM117" s="157"/>
      <c r="EN117" s="157"/>
      <c r="EO117" s="157"/>
      <c r="EP117" s="157"/>
      <c r="EQ117" s="157"/>
      <c r="ER117" s="157"/>
      <c r="ES117" s="157"/>
      <c r="ET117" s="157"/>
      <c r="EU117" s="157"/>
      <c r="EV117" s="157"/>
      <c r="EW117" s="157"/>
      <c r="EX117" s="157"/>
      <c r="EY117" s="157"/>
      <c r="EZ117" s="157"/>
      <c r="FA117" s="157"/>
      <c r="FB117" s="157"/>
      <c r="FC117" s="157"/>
      <c r="FD117" s="157"/>
      <c r="FE117" s="157"/>
      <c r="FF117" s="157"/>
      <c r="FG117" s="157"/>
      <c r="FH117" s="157"/>
      <c r="FI117" s="157"/>
      <c r="FJ117" s="157"/>
      <c r="FK117" s="157"/>
      <c r="FL117" s="157"/>
      <c r="FM117" s="157"/>
      <c r="FN117" s="157"/>
      <c r="FO117" s="157"/>
      <c r="FP117" s="157"/>
      <c r="FQ117" s="157"/>
      <c r="FR117" s="157"/>
      <c r="FS117" s="157"/>
      <c r="FT117" s="157"/>
      <c r="FU117" s="157"/>
      <c r="FV117" s="157"/>
      <c r="FW117" s="157"/>
      <c r="FX117" s="157"/>
      <c r="FY117" s="157"/>
      <c r="FZ117" s="157"/>
      <c r="GA117" s="157"/>
      <c r="GB117" s="157"/>
      <c r="GC117" s="157"/>
      <c r="GD117" s="157"/>
      <c r="GE117" s="157"/>
      <c r="GF117" s="157"/>
      <c r="GG117" s="157"/>
      <c r="GH117" s="157"/>
      <c r="GI117" s="157"/>
      <c r="GJ117" s="157"/>
      <c r="GK117" s="157"/>
      <c r="GL117" s="157"/>
      <c r="GM117" s="157"/>
      <c r="GN117" s="157"/>
      <c r="GO117" s="157"/>
      <c r="GP117" s="157"/>
      <c r="GQ117" s="157"/>
      <c r="GR117" s="157"/>
      <c r="GS117" s="157"/>
      <c r="GT117" s="157"/>
      <c r="GU117" s="157"/>
      <c r="GV117" s="157"/>
      <c r="GW117" s="157"/>
      <c r="GX117" s="157"/>
      <c r="GY117" s="157"/>
      <c r="GZ117" s="157"/>
      <c r="HA117" s="157"/>
      <c r="HB117" s="157"/>
      <c r="HC117" s="157"/>
      <c r="HD117" s="157"/>
      <c r="HE117" s="157"/>
      <c r="HF117" s="157"/>
      <c r="HG117" s="157"/>
      <c r="HH117" s="157"/>
      <c r="HI117" s="157"/>
      <c r="HJ117" s="157"/>
      <c r="HK117" s="157"/>
      <c r="HL117" s="157"/>
      <c r="HM117" s="157"/>
      <c r="HN117" s="157"/>
      <c r="HO117" s="157"/>
      <c r="HP117" s="157"/>
      <c r="HQ117" s="157"/>
      <c r="HR117" s="157"/>
      <c r="HS117" s="157"/>
      <c r="HT117" s="157"/>
      <c r="HU117" s="157"/>
      <c r="HV117" s="157"/>
      <c r="HW117" s="157"/>
      <c r="HX117" s="157"/>
      <c r="HY117" s="157"/>
      <c r="HZ117" s="157"/>
      <c r="IA117" s="157"/>
      <c r="IB117" s="157"/>
      <c r="IC117" s="157"/>
      <c r="ID117" s="157"/>
      <c r="IE117" s="157"/>
      <c r="IF117" s="157"/>
      <c r="IG117" s="157"/>
      <c r="IH117" s="157"/>
    </row>
    <row r="118" spans="1:242" s="153" customFormat="1" ht="23.25" customHeight="1">
      <c r="A118" s="204"/>
      <c r="B118" s="204"/>
      <c r="C118" s="268"/>
      <c r="D118" s="272" t="s">
        <v>252</v>
      </c>
      <c r="E118" s="269"/>
      <c r="F118" s="269"/>
      <c r="G118" s="269"/>
      <c r="H118" s="273">
        <f>H113+H114+H115+H116+H117</f>
        <v>6.8</v>
      </c>
      <c r="I118" s="272"/>
      <c r="J118" s="273">
        <f>SUM(J113:J117)</f>
        <v>6.9095000000000004</v>
      </c>
      <c r="K118" s="272"/>
      <c r="L118" s="274">
        <f>SUM(L113:L117)</f>
        <v>77855.408120000007</v>
      </c>
      <c r="M118" s="274">
        <f>SUM(M113:M117)</f>
        <v>77855.408120000007</v>
      </c>
      <c r="N118" s="274"/>
      <c r="O118" s="274"/>
      <c r="P118" s="274"/>
      <c r="Q118" s="274"/>
      <c r="R118" s="274"/>
      <c r="S118" s="274"/>
      <c r="T118" s="275">
        <f>SUM(T113:T117)</f>
        <v>77855.408120000007</v>
      </c>
      <c r="U118" s="275"/>
      <c r="V118" s="275"/>
      <c r="W118" s="275"/>
      <c r="X118" s="275"/>
      <c r="Y118" s="275"/>
      <c r="Z118" s="275"/>
      <c r="AA118" s="275">
        <f>SUM(AA113:AA117)</f>
        <v>77855.408120000007</v>
      </c>
      <c r="AB118" s="287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157"/>
      <c r="CM118" s="155"/>
      <c r="CN118" s="157"/>
      <c r="CO118" s="157"/>
      <c r="CP118" s="157"/>
      <c r="CQ118" s="157"/>
      <c r="CR118" s="157"/>
      <c r="CS118" s="157"/>
      <c r="CT118" s="157"/>
      <c r="CU118" s="157"/>
      <c r="CV118" s="157"/>
      <c r="CW118" s="157"/>
      <c r="CX118" s="157"/>
      <c r="CY118" s="157"/>
      <c r="CZ118" s="157"/>
      <c r="DA118" s="157"/>
      <c r="DB118" s="157"/>
      <c r="DC118" s="157"/>
      <c r="DD118" s="157"/>
      <c r="DE118" s="157"/>
      <c r="DF118" s="157"/>
      <c r="DG118" s="157"/>
      <c r="DH118" s="157"/>
      <c r="DI118" s="157"/>
      <c r="DJ118" s="157"/>
      <c r="DK118" s="157"/>
      <c r="DL118" s="157"/>
      <c r="DM118" s="157"/>
      <c r="DN118" s="157"/>
      <c r="DO118" s="157"/>
      <c r="DP118" s="157"/>
      <c r="DQ118" s="157"/>
      <c r="DR118" s="157"/>
      <c r="DS118" s="157"/>
      <c r="DT118" s="157"/>
      <c r="DU118" s="157"/>
      <c r="DV118" s="157"/>
      <c r="DW118" s="157"/>
      <c r="DX118" s="157"/>
      <c r="DY118" s="157"/>
      <c r="DZ118" s="157"/>
      <c r="EA118" s="157"/>
      <c r="EB118" s="157"/>
      <c r="EC118" s="157"/>
      <c r="ED118" s="157"/>
      <c r="EE118" s="157"/>
      <c r="EF118" s="157"/>
      <c r="EG118" s="157"/>
      <c r="EH118" s="154"/>
      <c r="EI118" s="157"/>
      <c r="EJ118" s="154"/>
      <c r="EK118" s="157"/>
      <c r="EL118" s="157"/>
      <c r="EM118" s="157"/>
      <c r="EN118" s="157"/>
      <c r="EO118" s="157"/>
      <c r="EP118" s="157"/>
      <c r="EQ118" s="157"/>
      <c r="ER118" s="157"/>
      <c r="ES118" s="157"/>
      <c r="ET118" s="157"/>
      <c r="EU118" s="157"/>
      <c r="EV118" s="157"/>
      <c r="EW118" s="157"/>
      <c r="EX118" s="157"/>
      <c r="EY118" s="157"/>
      <c r="EZ118" s="157"/>
      <c r="FA118" s="157"/>
      <c r="FB118" s="157"/>
      <c r="FC118" s="157"/>
      <c r="FD118" s="157"/>
      <c r="FE118" s="157"/>
      <c r="FF118" s="157"/>
      <c r="FG118" s="157"/>
      <c r="FH118" s="157"/>
      <c r="FI118" s="157"/>
      <c r="FJ118" s="157"/>
      <c r="FK118" s="157"/>
      <c r="FL118" s="157"/>
      <c r="FM118" s="157"/>
      <c r="FN118" s="157"/>
      <c r="FO118" s="157"/>
      <c r="FP118" s="157"/>
      <c r="FQ118" s="157"/>
      <c r="FR118" s="157"/>
      <c r="FS118" s="157"/>
      <c r="FT118" s="157"/>
      <c r="FU118" s="157"/>
      <c r="FV118" s="157"/>
      <c r="FW118" s="157"/>
      <c r="FX118" s="157"/>
      <c r="FY118" s="157"/>
      <c r="FZ118" s="157"/>
      <c r="GA118" s="157"/>
      <c r="GB118" s="157"/>
      <c r="GC118" s="157"/>
      <c r="GD118" s="157"/>
      <c r="GE118" s="157"/>
      <c r="GF118" s="157"/>
      <c r="GG118" s="157"/>
      <c r="GH118" s="157"/>
      <c r="GI118" s="157"/>
      <c r="GJ118" s="157"/>
      <c r="GK118" s="157"/>
      <c r="GL118" s="157"/>
      <c r="GM118" s="157"/>
      <c r="GN118" s="157"/>
      <c r="GO118" s="157"/>
      <c r="GP118" s="157"/>
      <c r="GQ118" s="157"/>
      <c r="GR118" s="157"/>
      <c r="GS118" s="157"/>
      <c r="GT118" s="157"/>
      <c r="GU118" s="157"/>
      <c r="GV118" s="157"/>
      <c r="GW118" s="157"/>
      <c r="GX118" s="157"/>
      <c r="GY118" s="157"/>
      <c r="GZ118" s="157"/>
      <c r="HA118" s="157"/>
      <c r="HB118" s="157"/>
      <c r="HC118" s="157"/>
      <c r="HD118" s="157"/>
      <c r="HE118" s="157"/>
      <c r="HF118" s="157"/>
      <c r="HG118" s="157"/>
      <c r="HH118" s="157"/>
      <c r="HI118" s="157"/>
      <c r="HJ118" s="157"/>
      <c r="HK118" s="157"/>
      <c r="HL118" s="157"/>
      <c r="HM118" s="157"/>
      <c r="HN118" s="157"/>
      <c r="HO118" s="157"/>
      <c r="HP118" s="157"/>
      <c r="HQ118" s="157"/>
      <c r="HR118" s="157"/>
      <c r="HS118" s="157"/>
      <c r="HT118" s="157"/>
      <c r="HU118" s="157"/>
      <c r="HV118" s="157"/>
      <c r="HW118" s="157"/>
      <c r="HX118" s="157"/>
      <c r="HY118" s="157"/>
      <c r="HZ118" s="157"/>
      <c r="IA118" s="157"/>
      <c r="IB118" s="157"/>
      <c r="IC118" s="157"/>
      <c r="ID118" s="157"/>
      <c r="IE118" s="157"/>
      <c r="IF118" s="157"/>
      <c r="IG118" s="157"/>
      <c r="IH118" s="157"/>
    </row>
    <row r="119" spans="1:242" s="153" customFormat="1" ht="36" customHeight="1">
      <c r="A119" s="204"/>
      <c r="B119" s="204"/>
      <c r="C119" s="174"/>
      <c r="D119" s="223" t="s">
        <v>276</v>
      </c>
      <c r="E119" s="223"/>
      <c r="F119" s="223"/>
      <c r="G119" s="357"/>
      <c r="H119" s="358">
        <f>H110+H118</f>
        <v>121.259</v>
      </c>
      <c r="I119" s="357"/>
      <c r="J119" s="358">
        <f>J110+J118</f>
        <v>113.01458</v>
      </c>
      <c r="K119" s="223"/>
      <c r="L119" s="175">
        <f t="shared" ref="L119:AA119" si="12">L110+L118</f>
        <v>3224540.0179699995</v>
      </c>
      <c r="M119" s="175">
        <f t="shared" si="12"/>
        <v>372507.99655000004</v>
      </c>
      <c r="N119" s="175">
        <f t="shared" si="12"/>
        <v>27045.621419999999</v>
      </c>
      <c r="O119" s="175">
        <f t="shared" si="12"/>
        <v>0</v>
      </c>
      <c r="P119" s="241">
        <f t="shared" si="12"/>
        <v>1729899.9999999998</v>
      </c>
      <c r="Q119" s="241">
        <f t="shared" si="12"/>
        <v>1095086.3999999999</v>
      </c>
      <c r="R119" s="175">
        <f t="shared" si="12"/>
        <v>0</v>
      </c>
      <c r="S119" s="175">
        <f t="shared" si="12"/>
        <v>0</v>
      </c>
      <c r="T119" s="175">
        <f t="shared" si="12"/>
        <v>310748.05144000007</v>
      </c>
      <c r="U119" s="175">
        <f t="shared" si="12"/>
        <v>27045.621419999999</v>
      </c>
      <c r="V119" s="175">
        <f t="shared" si="12"/>
        <v>0</v>
      </c>
      <c r="W119" s="241">
        <f t="shared" si="12"/>
        <v>1729899.9999999998</v>
      </c>
      <c r="X119" s="241">
        <f t="shared" si="12"/>
        <v>1095086.3999999999</v>
      </c>
      <c r="Y119" s="175">
        <f t="shared" si="12"/>
        <v>0</v>
      </c>
      <c r="Z119" s="175">
        <f t="shared" si="12"/>
        <v>0</v>
      </c>
      <c r="AA119" s="175">
        <f t="shared" si="12"/>
        <v>3162780.0728599997</v>
      </c>
      <c r="AB119" s="288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  <c r="CM119" s="155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7"/>
      <c r="DD119" s="157"/>
      <c r="DE119" s="157"/>
      <c r="DF119" s="157"/>
      <c r="DG119" s="157"/>
      <c r="DH119" s="157"/>
      <c r="DI119" s="157"/>
      <c r="DJ119" s="157"/>
      <c r="DK119" s="157"/>
      <c r="DL119" s="157"/>
      <c r="DM119" s="157"/>
      <c r="DN119" s="157"/>
      <c r="DO119" s="157"/>
      <c r="DP119" s="157"/>
      <c r="DQ119" s="157"/>
      <c r="DR119" s="157"/>
      <c r="DS119" s="157"/>
      <c r="DT119" s="157"/>
      <c r="DU119" s="157"/>
      <c r="DV119" s="157"/>
      <c r="DW119" s="157"/>
      <c r="DX119" s="157"/>
      <c r="DY119" s="157"/>
      <c r="DZ119" s="157"/>
      <c r="EA119" s="157"/>
      <c r="EB119" s="157"/>
      <c r="EC119" s="157"/>
      <c r="ED119" s="157"/>
      <c r="EE119" s="157"/>
      <c r="EF119" s="157"/>
      <c r="EG119" s="157"/>
      <c r="EH119" s="154"/>
      <c r="EI119" s="157"/>
      <c r="EJ119" s="154"/>
      <c r="EK119" s="157"/>
      <c r="EL119" s="157"/>
      <c r="EM119" s="157"/>
      <c r="EN119" s="157"/>
      <c r="EO119" s="157"/>
      <c r="EP119" s="157"/>
      <c r="EQ119" s="157"/>
      <c r="ER119" s="157"/>
      <c r="ES119" s="157"/>
      <c r="ET119" s="157"/>
      <c r="EU119" s="157"/>
      <c r="EV119" s="157"/>
      <c r="EW119" s="157"/>
      <c r="EX119" s="157"/>
      <c r="EY119" s="157"/>
      <c r="EZ119" s="157"/>
      <c r="FA119" s="157"/>
      <c r="FB119" s="157"/>
      <c r="FC119" s="157"/>
      <c r="FD119" s="157"/>
      <c r="FE119" s="157"/>
      <c r="FF119" s="157"/>
      <c r="FG119" s="157"/>
      <c r="FH119" s="157"/>
      <c r="FI119" s="157"/>
      <c r="FJ119" s="157"/>
      <c r="FK119" s="157"/>
      <c r="FL119" s="157"/>
      <c r="FM119" s="157"/>
      <c r="FN119" s="157"/>
      <c r="FO119" s="157"/>
      <c r="FP119" s="157"/>
      <c r="FQ119" s="157"/>
      <c r="FR119" s="157"/>
      <c r="FS119" s="157"/>
      <c r="FT119" s="157"/>
      <c r="FU119" s="157"/>
      <c r="FV119" s="157"/>
      <c r="FW119" s="157"/>
      <c r="FX119" s="157"/>
      <c r="FY119" s="157"/>
      <c r="FZ119" s="157"/>
      <c r="GA119" s="157"/>
      <c r="GB119" s="157"/>
      <c r="GC119" s="157"/>
      <c r="GD119" s="157"/>
      <c r="GE119" s="157"/>
      <c r="GF119" s="157"/>
      <c r="GG119" s="157"/>
      <c r="GH119" s="157"/>
      <c r="GI119" s="157"/>
      <c r="GJ119" s="157"/>
      <c r="GK119" s="157"/>
      <c r="GL119" s="157"/>
      <c r="GM119" s="157"/>
      <c r="GN119" s="157"/>
      <c r="GO119" s="157"/>
      <c r="GP119" s="157"/>
      <c r="GQ119" s="157"/>
      <c r="GR119" s="157"/>
      <c r="GS119" s="157"/>
      <c r="GT119" s="157"/>
      <c r="GU119" s="157"/>
      <c r="GV119" s="157"/>
      <c r="GW119" s="157"/>
      <c r="GX119" s="157"/>
      <c r="GY119" s="157"/>
      <c r="GZ119" s="157"/>
      <c r="HA119" s="157"/>
      <c r="HB119" s="157"/>
      <c r="HC119" s="157"/>
      <c r="HD119" s="157"/>
      <c r="HE119" s="157"/>
      <c r="HF119" s="157"/>
      <c r="HG119" s="157"/>
      <c r="HH119" s="157"/>
      <c r="HI119" s="157"/>
      <c r="HJ119" s="157"/>
      <c r="HK119" s="157"/>
      <c r="HL119" s="157"/>
      <c r="HM119" s="157"/>
      <c r="HN119" s="157"/>
      <c r="HO119" s="157"/>
      <c r="HP119" s="157"/>
      <c r="HQ119" s="157"/>
      <c r="HR119" s="157"/>
      <c r="HS119" s="157"/>
      <c r="HT119" s="157"/>
      <c r="HU119" s="157"/>
      <c r="HV119" s="157"/>
      <c r="HW119" s="157"/>
      <c r="HX119" s="157"/>
      <c r="HY119" s="157"/>
      <c r="HZ119" s="157"/>
      <c r="IA119" s="157"/>
      <c r="IB119" s="157"/>
      <c r="IC119" s="157"/>
      <c r="ID119" s="157"/>
      <c r="IE119" s="157"/>
      <c r="IF119" s="157"/>
      <c r="IG119" s="157"/>
      <c r="IH119" s="157"/>
    </row>
    <row r="120" spans="1:242" s="153" customFormat="1" ht="68.25" customHeight="1">
      <c r="A120" s="204"/>
      <c r="B120" s="204"/>
      <c r="C120" s="532" t="s">
        <v>283</v>
      </c>
      <c r="D120" s="533"/>
      <c r="E120" s="533"/>
      <c r="F120" s="534"/>
      <c r="G120" s="359">
        <f>G89</f>
        <v>281.55500000000001</v>
      </c>
      <c r="H120" s="359">
        <f>H89+H119</f>
        <v>327.15400000000005</v>
      </c>
      <c r="I120" s="359">
        <f>I89</f>
        <v>281.55500000000001</v>
      </c>
      <c r="J120" s="359">
        <f>J89+J119</f>
        <v>312.24453000000005</v>
      </c>
      <c r="K120" s="276"/>
      <c r="L120" s="277">
        <f t="shared" ref="L120:Z120" si="13">L89+L119</f>
        <v>8087369.3740100013</v>
      </c>
      <c r="M120" s="277">
        <f t="shared" si="13"/>
        <v>1573112.5095500001</v>
      </c>
      <c r="N120" s="277">
        <f t="shared" si="13"/>
        <v>2304677.4644600004</v>
      </c>
      <c r="O120" s="277">
        <f t="shared" si="13"/>
        <v>227800</v>
      </c>
      <c r="P120" s="425">
        <f t="shared" si="13"/>
        <v>1843786.0999999999</v>
      </c>
      <c r="Q120" s="425">
        <f t="shared" si="13"/>
        <v>1095086.3999999999</v>
      </c>
      <c r="R120" s="277">
        <f t="shared" si="13"/>
        <v>41716.400000000001</v>
      </c>
      <c r="S120" s="277">
        <f t="shared" si="13"/>
        <v>1001190.5</v>
      </c>
      <c r="T120" s="277">
        <f t="shared" si="13"/>
        <v>1466113.1197400002</v>
      </c>
      <c r="U120" s="277">
        <f t="shared" si="13"/>
        <v>2292607.0180300004</v>
      </c>
      <c r="V120" s="277">
        <f t="shared" si="13"/>
        <v>227800</v>
      </c>
      <c r="W120" s="425">
        <f t="shared" si="13"/>
        <v>1843786.0999999999</v>
      </c>
      <c r="X120" s="425">
        <f t="shared" si="13"/>
        <v>1095086.3999999999</v>
      </c>
      <c r="Y120" s="277">
        <f t="shared" si="13"/>
        <v>41716.339400000004</v>
      </c>
      <c r="Z120" s="277">
        <f t="shared" si="13"/>
        <v>1001190.4956499999</v>
      </c>
      <c r="AA120" s="277">
        <f>AA89+AA119</f>
        <v>7968299.4728200007</v>
      </c>
      <c r="AB120" s="289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  <c r="CE120" s="157"/>
      <c r="CF120" s="157"/>
      <c r="CG120" s="157"/>
      <c r="CH120" s="157"/>
      <c r="CI120" s="157"/>
      <c r="CJ120" s="157"/>
      <c r="CK120" s="157"/>
      <c r="CL120" s="157"/>
      <c r="CM120" s="155"/>
      <c r="CN120" s="157"/>
      <c r="CO120" s="157"/>
      <c r="CP120" s="157"/>
      <c r="CQ120" s="157"/>
      <c r="CR120" s="157"/>
      <c r="CS120" s="157"/>
      <c r="CT120" s="157"/>
      <c r="CU120" s="157"/>
      <c r="CV120" s="157"/>
      <c r="CW120" s="157"/>
      <c r="CX120" s="157"/>
      <c r="CY120" s="157"/>
      <c r="CZ120" s="157"/>
      <c r="DA120" s="157"/>
      <c r="DB120" s="157"/>
      <c r="DC120" s="157"/>
      <c r="DD120" s="157"/>
      <c r="DE120" s="157"/>
      <c r="DF120" s="157"/>
      <c r="DG120" s="157"/>
      <c r="DH120" s="157"/>
      <c r="DI120" s="157"/>
      <c r="DJ120" s="157"/>
      <c r="DK120" s="157"/>
      <c r="DL120" s="157"/>
      <c r="DM120" s="157"/>
      <c r="DN120" s="157"/>
      <c r="DO120" s="157"/>
      <c r="DP120" s="157"/>
      <c r="DQ120" s="157"/>
      <c r="DR120" s="157"/>
      <c r="DS120" s="157"/>
      <c r="DT120" s="157"/>
      <c r="DU120" s="157"/>
      <c r="DV120" s="157"/>
      <c r="DW120" s="157"/>
      <c r="DX120" s="157"/>
      <c r="DY120" s="157"/>
      <c r="DZ120" s="157"/>
      <c r="EA120" s="157"/>
      <c r="EB120" s="157"/>
      <c r="EC120" s="157"/>
      <c r="ED120" s="157"/>
      <c r="EE120" s="157"/>
      <c r="EF120" s="157"/>
      <c r="EG120" s="157"/>
      <c r="EH120" s="154"/>
      <c r="EI120" s="157"/>
      <c r="EJ120" s="154"/>
      <c r="EK120" s="157"/>
      <c r="EL120" s="157"/>
      <c r="EM120" s="157"/>
      <c r="EN120" s="157"/>
      <c r="EO120" s="157"/>
      <c r="EP120" s="157"/>
      <c r="EQ120" s="157"/>
      <c r="ER120" s="157"/>
      <c r="ES120" s="157"/>
      <c r="ET120" s="157"/>
      <c r="EU120" s="157"/>
      <c r="EV120" s="157"/>
      <c r="EW120" s="157"/>
      <c r="EX120" s="157"/>
      <c r="EY120" s="157"/>
      <c r="EZ120" s="157"/>
      <c r="FA120" s="157"/>
      <c r="FB120" s="157"/>
      <c r="FC120" s="157"/>
      <c r="FD120" s="157"/>
      <c r="FE120" s="157"/>
      <c r="FF120" s="157"/>
      <c r="FG120" s="157"/>
      <c r="FH120" s="157"/>
      <c r="FI120" s="157"/>
      <c r="FJ120" s="157"/>
      <c r="FK120" s="157"/>
      <c r="FL120" s="157"/>
      <c r="FM120" s="157"/>
      <c r="FN120" s="157"/>
      <c r="FO120" s="157"/>
      <c r="FP120" s="157"/>
      <c r="FQ120" s="157"/>
      <c r="FR120" s="157"/>
      <c r="FS120" s="157"/>
      <c r="FT120" s="157"/>
      <c r="FU120" s="157"/>
      <c r="FV120" s="157"/>
      <c r="FW120" s="157"/>
      <c r="FX120" s="157"/>
      <c r="FY120" s="157"/>
      <c r="FZ120" s="157"/>
      <c r="GA120" s="157"/>
      <c r="GB120" s="157"/>
      <c r="GC120" s="157"/>
      <c r="GD120" s="157"/>
      <c r="GE120" s="157"/>
      <c r="GF120" s="157"/>
      <c r="GG120" s="157"/>
      <c r="GH120" s="157"/>
      <c r="GI120" s="157"/>
      <c r="GJ120" s="157"/>
      <c r="GK120" s="157"/>
      <c r="GL120" s="157"/>
      <c r="GM120" s="157"/>
      <c r="GN120" s="157"/>
      <c r="GO120" s="157"/>
      <c r="GP120" s="157"/>
      <c r="GQ120" s="157"/>
      <c r="GR120" s="157"/>
      <c r="GS120" s="157"/>
      <c r="GT120" s="157"/>
      <c r="GU120" s="157"/>
      <c r="GV120" s="157"/>
      <c r="GW120" s="157"/>
      <c r="GX120" s="157"/>
      <c r="GY120" s="157"/>
      <c r="GZ120" s="157"/>
      <c r="HA120" s="157"/>
      <c r="HB120" s="157"/>
      <c r="HC120" s="157"/>
      <c r="HD120" s="157"/>
      <c r="HE120" s="157"/>
      <c r="HF120" s="157"/>
      <c r="HG120" s="157"/>
      <c r="HH120" s="157"/>
      <c r="HI120" s="157"/>
      <c r="HJ120" s="157"/>
      <c r="HK120" s="157"/>
      <c r="HL120" s="157"/>
      <c r="HM120" s="157"/>
      <c r="HN120" s="157"/>
      <c r="HO120" s="157"/>
      <c r="HP120" s="157"/>
      <c r="HQ120" s="157"/>
      <c r="HR120" s="157"/>
      <c r="HS120" s="157"/>
      <c r="HT120" s="157"/>
      <c r="HU120" s="157"/>
      <c r="HV120" s="157"/>
      <c r="HW120" s="157"/>
      <c r="HX120" s="157"/>
      <c r="HY120" s="157"/>
      <c r="HZ120" s="157"/>
      <c r="IA120" s="157"/>
      <c r="IB120" s="157"/>
      <c r="IC120" s="157"/>
      <c r="ID120" s="157"/>
      <c r="IE120" s="157"/>
      <c r="IF120" s="157"/>
      <c r="IG120" s="157"/>
      <c r="IH120" s="157"/>
    </row>
    <row r="121" spans="1:242" ht="33" customHeight="1" thickBot="1">
      <c r="A121" s="206"/>
      <c r="B121" s="206"/>
      <c r="C121" s="224"/>
      <c r="D121" s="225"/>
      <c r="E121" s="225"/>
      <c r="F121" s="225"/>
      <c r="G121" s="225"/>
      <c r="H121" s="225"/>
      <c r="I121" s="225"/>
      <c r="J121" s="225"/>
      <c r="K121" s="225"/>
      <c r="L121" s="226"/>
      <c r="M121" s="227"/>
      <c r="N121" s="227"/>
      <c r="O121" s="227"/>
      <c r="P121" s="227"/>
      <c r="Q121" s="227"/>
      <c r="R121" s="227"/>
      <c r="S121" s="227"/>
      <c r="T121" s="228"/>
      <c r="U121" s="229"/>
      <c r="V121" s="230"/>
      <c r="W121" s="231"/>
      <c r="X121" s="231"/>
      <c r="Y121" s="231"/>
      <c r="Z121" s="231"/>
      <c r="AA121" s="171"/>
      <c r="AB121" s="161"/>
    </row>
    <row r="122" spans="1:242" ht="52.5" customHeight="1">
      <c r="C122" s="517" t="s">
        <v>279</v>
      </c>
      <c r="D122" s="518"/>
      <c r="E122" s="518"/>
      <c r="F122" s="518"/>
      <c r="G122" s="518"/>
      <c r="H122" s="518"/>
      <c r="I122" s="518"/>
      <c r="J122" s="519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84"/>
    </row>
    <row r="123" spans="1:242" ht="75">
      <c r="C123" s="198" t="s">
        <v>111</v>
      </c>
      <c r="D123" s="199" t="s">
        <v>280</v>
      </c>
      <c r="E123" s="162" t="s">
        <v>281</v>
      </c>
      <c r="F123" s="164"/>
      <c r="G123" s="232"/>
      <c r="H123" s="232" t="s">
        <v>286</v>
      </c>
      <c r="I123" s="214"/>
      <c r="J123" s="214" t="s">
        <v>282</v>
      </c>
      <c r="K123" s="213"/>
      <c r="L123" s="233">
        <f>SUM(M123:S123)</f>
        <v>80000</v>
      </c>
      <c r="M123" s="234"/>
      <c r="N123" s="234">
        <v>80000</v>
      </c>
      <c r="O123" s="234"/>
      <c r="P123" s="234"/>
      <c r="Q123" s="234"/>
      <c r="R123" s="234"/>
      <c r="S123" s="234"/>
      <c r="T123" s="235"/>
      <c r="U123" s="235"/>
      <c r="V123" s="235"/>
      <c r="W123" s="235"/>
      <c r="X123" s="235"/>
      <c r="Y123" s="235"/>
      <c r="Z123" s="235"/>
      <c r="AA123" s="235"/>
      <c r="AB123" s="282"/>
    </row>
  </sheetData>
  <customSheetViews>
    <customSheetView guid="{EC866563-BFCC-4963-BDE7-D6484DDC3927}" scale="50" fitToPage="1" printArea="1" hiddenRows="1" hiddenColumns="1">
      <pane xSplit="3" ySplit="9" topLeftCell="D138" activePane="bottomRight" state="frozen"/>
      <selection pane="bottomRight" activeCell="BB142" sqref="BB142"/>
      <pageMargins left="0.19685039370078741" right="0.19685039370078741" top="0.19685039370078741" bottom="0.19685039370078741" header="0" footer="0"/>
      <printOptions horizontalCentered="1"/>
      <pageSetup paperSize="9" scale="36" fitToHeight="0" orientation="landscape" r:id="rId1"/>
      <headerFooter alignWithMargins="0"/>
    </customSheetView>
    <customSheetView guid="{0BEFA3E9-A4C2-4DF9-80A0-D13EE86057B8}" scale="50" showPageBreaks="1" fitToPage="1" printArea="1" hiddenRows="1" hiddenColumns="1">
      <pane xSplit="4" ySplit="8" topLeftCell="E237" activePane="bottomRight" state="frozen"/>
      <selection pane="bottomRight" activeCell="F240" sqref="F240"/>
      <rowBreaks count="1" manualBreakCount="1">
        <brk id="83" min="2" max="22" man="1"/>
      </rowBreaks>
      <pageMargins left="0.19685039370078741" right="0.19685039370078741" top="0.19685039370078741" bottom="0.19685039370078741" header="0" footer="0"/>
      <printOptions horizontalCentered="1"/>
      <pageSetup paperSize="9" scale="31" fitToHeight="0" orientation="landscape" r:id="rId2"/>
      <headerFooter alignWithMargins="0"/>
    </customSheetView>
    <customSheetView guid="{8554CFB4-E32D-4B03-A084-DE5C920F4542}" scale="60" showPageBreaks="1" fitToPage="1" printArea="1" topLeftCell="A234">
      <selection activeCell="E239" sqref="E239"/>
      <rowBreaks count="1" manualBreakCount="1">
        <brk id="77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16" fitToHeight="0" orientation="landscape" r:id="rId3"/>
      <headerFooter alignWithMargins="0"/>
    </customSheetView>
    <customSheetView guid="{840469B7-AFDA-4024-B069-E2CF2C9D186F}" scale="70" showPageBreaks="1" fitToPage="1" printArea="1" hiddenColumns="1">
      <pane xSplit="3" ySplit="9" topLeftCell="AL35" activePane="bottomRight" state="frozen"/>
      <selection pane="bottomRight" activeCell="AU43" sqref="AU43"/>
      <rowBreaks count="1" manualBreakCount="1">
        <brk id="77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19" fitToHeight="0" orientation="landscape" r:id="rId4"/>
      <headerFooter alignWithMargins="0"/>
    </customSheetView>
    <customSheetView guid="{458F8619-9EC7-4A59-92D4-7A891253B5F0}" scale="60" showPageBreaks="1" fitToPage="1" printArea="1" hiddenColumns="1">
      <pane xSplit="25" ySplit="8" topLeftCell="AQ213" activePane="bottomRight" state="frozen"/>
      <selection pane="bottomRight" activeCell="AZ254" activeCellId="1" sqref="AY255 AZ254"/>
      <rowBreaks count="1" manualBreakCount="1">
        <brk id="81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36" fitToHeight="0" orientation="landscape" r:id="rId5"/>
      <headerFooter alignWithMargins="0"/>
    </customSheetView>
    <customSheetView guid="{661D8361-12D0-4144-803F-69148D848065}" scale="60" showPageBreaks="1" fitToPage="1" printArea="1" showAutoFilter="1" hiddenColumns="1" topLeftCell="C4">
      <pane xSplit="1" ySplit="6" topLeftCell="AE40" activePane="bottomRight" state="frozen"/>
      <selection pane="bottomRight" activeCell="AM41" sqref="AM41"/>
      <rowBreaks count="1" manualBreakCount="1">
        <brk id="203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21" fitToHeight="0" orientation="landscape" r:id="rId6"/>
      <headerFooter alignWithMargins="0"/>
      <autoFilter ref="C4:BL291">
        <filterColumn colId="3" showButton="0"/>
        <filterColumn colId="4" showButton="0"/>
        <filterColumn colId="5" showButton="0"/>
        <filterColumn colId="6" showButton="0"/>
        <filterColumn colId="7" showButton="0"/>
        <filterColumn colId="9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1" showButton="0"/>
        <filterColumn colId="22" showButton="0"/>
        <filterColumn colId="23" showButton="0"/>
        <filterColumn colId="24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0" showButton="0"/>
        <filterColumn colId="31" showButton="0"/>
        <filterColumn colId="32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0" showButton="0"/>
        <filterColumn colId="41" showButton="0"/>
        <filterColumn colId="42" showButton="0"/>
        <filterColumn colId="43" showButton="0"/>
        <filterColumn colId="44" showButton="0"/>
        <filterColumn colId="45" showButton="0"/>
        <filterColumn colId="46" showButton="0"/>
        <filterColumn colId="47" showButton="0"/>
        <filterColumn colId="48" showButton="0"/>
        <filterColumn colId="49" showButton="0"/>
        <filterColumn colId="50" showButton="0"/>
        <filterColumn colId="51" showButton="0"/>
        <filterColumn colId="52" showButton="0"/>
        <filterColumn colId="53" showButton="0"/>
        <filterColumn colId="54" showButton="0"/>
        <filterColumn colId="55" showButton="0"/>
      </autoFilter>
    </customSheetView>
    <customSheetView guid="{5DF8CF1C-FCF7-4408-A71C-AD1B072646C9}" scale="84" fitToPage="1" hiddenRows="1" hiddenColumns="1">
      <pane xSplit="3" ySplit="9" topLeftCell="D272" activePane="bottomRight" state="frozen"/>
      <selection pane="bottomRight" activeCell="A19" sqref="A19"/>
      <pageMargins left="0.19685039370078741" right="0.19685039370078741" top="0.19685039370078741" bottom="0.19685039370078741" header="0" footer="0"/>
      <printOptions horizontalCentered="1"/>
      <pageSetup paperSize="8" scale="17" fitToHeight="0" orientation="landscape" r:id="rId7"/>
      <headerFooter alignWithMargins="0"/>
    </customSheetView>
    <customSheetView guid="{9E97E32E-2E76-4470-A205-A06769A5CB0A}" scale="90" fitToPage="1" printArea="1" hiddenRows="1" hiddenColumns="1" topLeftCell="C4">
      <pane xSplit="1" ySplit="5" topLeftCell="D15" activePane="bottomRight" state="frozen"/>
      <selection pane="bottomRight" activeCell="D9" sqref="D9"/>
      <rowBreaks count="1" manualBreakCount="1">
        <brk id="82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24" fitToHeight="0" orientation="landscape" r:id="rId8"/>
      <headerFooter alignWithMargins="0"/>
    </customSheetView>
    <customSheetView guid="{6E2FD6C1-2A72-4B53-AC10-32BC5BFEC459}" scale="40" showPageBreaks="1" fitToPage="1" printArea="1" view="pageBreakPreview" topLeftCell="A97">
      <selection activeCell="D113" sqref="D113"/>
      <rowBreaks count="1" manualBreakCount="1">
        <brk id="77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30" fitToHeight="1000" orientation="landscape" r:id="rId9"/>
      <headerFooter alignWithMargins="0"/>
    </customSheetView>
    <customSheetView guid="{79404730-01E2-427A-804A-92DF9C7BA798}" scale="80" showPageBreaks="1" fitToPage="1" printArea="1" topLeftCell="A4">
      <pane xSplit="3" ySplit="5" topLeftCell="N18" activePane="bottomRight" state="frozen"/>
      <selection pane="bottomRight" activeCell="T20" sqref="T20"/>
      <rowBreaks count="1" manualBreakCount="1">
        <brk id="76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21" fitToHeight="0" orientation="landscape" r:id="rId10"/>
      <headerFooter alignWithMargins="0"/>
    </customSheetView>
    <customSheetView guid="{63767C12-6591-44D2-BDAB-63C7712ED2AB}" scale="85" fitToPage="1">
      <pane xSplit="3" ySplit="9" topLeftCell="D10" activePane="bottomRight" state="frozen"/>
      <selection pane="bottomRight" activeCell="H12" sqref="H12"/>
      <rowBreaks count="1" manualBreakCount="1">
        <brk id="77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17" fitToHeight="0" orientation="landscape" r:id="rId11"/>
      <headerFooter alignWithMargins="0"/>
    </customSheetView>
    <customSheetView guid="{B28AFAB9-ECDF-46E1-92B3-0D39E2078D05}" scale="85" showPageBreaks="1" fitToPage="1" printArea="1">
      <pane xSplit="3" ySplit="9" topLeftCell="Q10" activePane="bottomRight" state="frozen"/>
      <selection pane="bottomRight" activeCell="W12" sqref="W12"/>
      <rowBreaks count="1" manualBreakCount="1">
        <brk id="77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17" fitToHeight="0" orientation="landscape" r:id="rId12"/>
      <headerFooter alignWithMargins="0"/>
    </customSheetView>
    <customSheetView guid="{CF929131-95F3-43FA-99D4-E0211D142963}" scale="85" showPageBreaks="1" fitToPage="1" printArea="1">
      <pane xSplit="3" ySplit="9" topLeftCell="BF154" activePane="bottomRight" state="frozen"/>
      <selection pane="bottomRight" activeCell="A216" sqref="A216:XFD216"/>
      <rowBreaks count="1" manualBreakCount="1">
        <brk id="77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17" fitToHeight="0" orientation="landscape" r:id="rId13"/>
      <headerFooter alignWithMargins="0"/>
    </customSheetView>
    <customSheetView guid="{D6C765A2-E42F-40A1-9D7B-2C4B702EC3AC}" scale="80" showPageBreaks="1" fitToPage="1" printArea="1" hiddenRows="1">
      <pane xSplit="3" ySplit="9" topLeftCell="AE16" activePane="bottomRight" state="frozen"/>
      <selection pane="bottomRight" activeCell="AL22" sqref="AL22"/>
      <rowBreaks count="1" manualBreakCount="1">
        <brk id="179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17" fitToHeight="0" orientation="landscape" r:id="rId14"/>
      <headerFooter alignWithMargins="0"/>
    </customSheetView>
    <customSheetView guid="{F8991273-83F9-4C30-8341-12D36E1EB062}" scale="60" showPageBreaks="1" fitToPage="1" printArea="1" hiddenColumns="1">
      <pane xSplit="3" ySplit="8" topLeftCell="D56" activePane="bottomRight" state="frozen"/>
      <selection pane="bottomRight" activeCell="BD65" sqref="BD65"/>
      <rowBreaks count="1" manualBreakCount="1">
        <brk id="81" min="1" max="21" man="1"/>
      </rowBreaks>
      <pageMargins left="0.19685039370078741" right="0.19685039370078741" top="0.19685039370078741" bottom="0.19685039370078741" header="0" footer="0"/>
      <printOptions horizontalCentered="1"/>
      <pageSetup paperSize="9" scale="28" fitToHeight="0" orientation="landscape" r:id="rId15"/>
      <headerFooter alignWithMargins="0"/>
    </customSheetView>
    <customSheetView guid="{C18F6629-0E08-4838-8A27-DFF845CEA3C6}" scale="90" showPageBreaks="1" zeroValues="0" fitToPage="1" printArea="1" hiddenColumns="1" topLeftCell="B1">
      <pane xSplit="2" ySplit="7" topLeftCell="H334" activePane="bottomRight" state="frozen"/>
      <selection pane="bottomRight" activeCell="BG339" sqref="BG339"/>
      <pageMargins left="0.19685039370078741" right="0.19685039370078741" top="0.19685039370078741" bottom="0.19685039370078741" header="0" footer="0"/>
      <printOptions horizontalCentered="1"/>
      <pageSetup paperSize="8" scale="30" fitToHeight="0" orientation="landscape" r:id="rId16"/>
      <headerFooter alignWithMargins="0"/>
    </customSheetView>
    <customSheetView guid="{5945FCA3-AE94-4A48-9A36-22C20C55C512}" scale="60" showPageBreaks="1" fitToPage="1" printArea="1" hiddenRows="1" hiddenColumns="1">
      <selection activeCell="F13" sqref="F13"/>
      <rowBreaks count="1" manualBreakCount="1">
        <brk id="80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19" fitToHeight="0" orientation="landscape" r:id="rId17"/>
      <headerFooter alignWithMargins="0"/>
    </customSheetView>
    <customSheetView guid="{341381C2-A47B-4F98-B426-0AB78B7E1AFC}" scale="70" showPageBreaks="1" fitToPage="1" printArea="1" hiddenRows="1" hiddenColumns="1">
      <pane xSplit="4" ySplit="9" topLeftCell="AI300" activePane="bottomRight" state="frozen"/>
      <selection pane="bottomRight" activeCell="AW288" sqref="AW288"/>
      <rowBreaks count="1" manualBreakCount="1">
        <brk id="134" min="2" max="22" man="1"/>
      </rowBreaks>
      <pageMargins left="0.19685039370078741" right="0.19685039370078741" top="0.19685039370078741" bottom="0.19685039370078741" header="0" footer="0"/>
      <printOptions horizontalCentered="1"/>
      <pageSetup paperSize="8" scale="22" fitToHeight="0" orientation="landscape" r:id="rId18"/>
      <headerFooter alignWithMargins="0"/>
    </customSheetView>
    <customSheetView guid="{9ABFE52C-4EE8-43C9-B264-AA049B72779D}" scale="84" showPageBreaks="1" fitToPage="1" printArea="1" hiddenRows="1">
      <pane xSplit="3" ySplit="9" topLeftCell="D216" activePane="bottomRight" state="frozen"/>
      <selection pane="bottomRight" activeCell="C1" sqref="C1:BL3"/>
      <pageMargins left="0.19685039370078741" right="0.19685039370078741" top="0.19685039370078741" bottom="0.19685039370078741" header="0" footer="0"/>
      <printOptions horizontalCentered="1"/>
      <pageSetup paperSize="8" scale="13" fitToHeight="0" orientation="landscape" r:id="rId19"/>
      <headerFooter alignWithMargins="0"/>
    </customSheetView>
    <customSheetView guid="{6C815B9D-C090-4723-9A4A-5A1CF0E47759}" scale="70" showPageBreaks="1" fitToPage="1" printArea="1" hiddenRows="1" hiddenColumns="1">
      <pane xSplit="53" ySplit="10" topLeftCell="BB240" activePane="bottomRight" state="frozen"/>
      <selection pane="bottomRight" activeCell="AY244" sqref="AY244"/>
      <rowBreaks count="1" manualBreakCount="1">
        <brk id="79" min="1" max="21" man="1"/>
      </rowBreaks>
      <pageMargins left="0.19685039370078741" right="0.19685039370078741" top="0.19685039370078741" bottom="0.19685039370078741" header="0" footer="0"/>
      <printOptions horizontalCentered="1"/>
      <pageSetup paperSize="9" scale="30" fitToHeight="0" orientation="landscape" r:id="rId20"/>
      <headerFooter alignWithMargins="0"/>
    </customSheetView>
  </customSheetViews>
  <mergeCells count="40">
    <mergeCell ref="C1:AA3"/>
    <mergeCell ref="L4:L7"/>
    <mergeCell ref="M4:M7"/>
    <mergeCell ref="Q5:Q7"/>
    <mergeCell ref="N5:N7"/>
    <mergeCell ref="T5:AA5"/>
    <mergeCell ref="S5:S7"/>
    <mergeCell ref="E4:E7"/>
    <mergeCell ref="F4:F7"/>
    <mergeCell ref="G4:H5"/>
    <mergeCell ref="I4:J5"/>
    <mergeCell ref="G6:G7"/>
    <mergeCell ref="H6:H7"/>
    <mergeCell ref="I6:I7"/>
    <mergeCell ref="U6:AA6"/>
    <mergeCell ref="C65:C66"/>
    <mergeCell ref="D78:D79"/>
    <mergeCell ref="C58:C59"/>
    <mergeCell ref="D58:D59"/>
    <mergeCell ref="C78:C79"/>
    <mergeCell ref="D65:D66"/>
    <mergeCell ref="R5:R7"/>
    <mergeCell ref="T6:T7"/>
    <mergeCell ref="K4:K7"/>
    <mergeCell ref="K30:K31"/>
    <mergeCell ref="D4:D7"/>
    <mergeCell ref="C4:C7"/>
    <mergeCell ref="D28:D29"/>
    <mergeCell ref="C28:C29"/>
    <mergeCell ref="O5:O7"/>
    <mergeCell ref="T4:AA4"/>
    <mergeCell ref="N4:S4"/>
    <mergeCell ref="C122:J122"/>
    <mergeCell ref="C90:J90"/>
    <mergeCell ref="P5:P7"/>
    <mergeCell ref="C112:J112"/>
    <mergeCell ref="C9:J9"/>
    <mergeCell ref="C120:F120"/>
    <mergeCell ref="C30:C31"/>
    <mergeCell ref="J6:J7"/>
  </mergeCells>
  <conditionalFormatting sqref="D10">
    <cfRule type="cellIs" dxfId="6" priority="28" stopIfTrue="1" operator="equal">
      <formula>0</formula>
    </cfRule>
  </conditionalFormatting>
  <conditionalFormatting sqref="K10">
    <cfRule type="cellIs" dxfId="5" priority="7" stopIfTrue="1" operator="equal">
      <formula>0</formula>
    </cfRule>
  </conditionalFormatting>
  <conditionalFormatting sqref="K11">
    <cfRule type="cellIs" dxfId="4" priority="6" stopIfTrue="1" operator="equal">
      <formula>0</formula>
    </cfRule>
  </conditionalFormatting>
  <conditionalFormatting sqref="K14">
    <cfRule type="cellIs" dxfId="3" priority="5" stopIfTrue="1" operator="equal">
      <formula>0</formula>
    </cfRule>
  </conditionalFormatting>
  <conditionalFormatting sqref="K12:K13">
    <cfRule type="cellIs" dxfId="2" priority="4" stopIfTrue="1" operator="equal">
      <formula>0</formula>
    </cfRule>
  </conditionalFormatting>
  <conditionalFormatting sqref="D123">
    <cfRule type="cellIs" dxfId="1" priority="3" stopIfTrue="1" operator="equal">
      <formula>0</formula>
    </cfRule>
  </conditionalFormatting>
  <conditionalFormatting sqref="K123">
    <cfRule type="cellIs" dxfId="0" priority="1" stopIfTrue="1" operator="equal">
      <formula>0</formula>
    </cfRule>
  </conditionalFormatting>
  <printOptions horizontalCentered="1"/>
  <pageMargins left="0.19685039370078741" right="0.19685039370078741" top="0.19685039370078741" bottom="0.19685039370078741" header="0" footer="0"/>
  <pageSetup paperSize="8" scale="36" fitToHeight="0" orientation="landscape" r:id="rId21"/>
  <headerFooter alignWithMargins="0"/>
  <legacy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прил.1 физ.объемы</vt:lpstr>
      <vt:lpstr>раздел 8</vt:lpstr>
      <vt:lpstr>прил.1 таб.1 ВЦП</vt:lpstr>
      <vt:lpstr>Информация по торгам</vt:lpstr>
      <vt:lpstr>'Информация по торгам'!Заголовки_для_печати</vt:lpstr>
      <vt:lpstr>'Информация по торгам'!Область_печати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Громенко Елена Николаевна</cp:lastModifiedBy>
  <cp:lastPrinted>2024-04-08T04:08:15Z</cp:lastPrinted>
  <dcterms:created xsi:type="dcterms:W3CDTF">1996-10-08T23:32:33Z</dcterms:created>
  <dcterms:modified xsi:type="dcterms:W3CDTF">2024-04-16T02:14:25Z</dcterms:modified>
</cp:coreProperties>
</file>